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corp.pjtpartners.com\home\americas\boston\jinn\Settings\Desktop\"/>
    </mc:Choice>
  </mc:AlternateContent>
  <bookViews>
    <workbookView xWindow="0" yWindow="0" windowWidth="23040" windowHeight="9780" activeTab="1"/>
  </bookViews>
  <sheets>
    <sheet name="SaaS Metrics" sheetId="1" r:id="rId1"/>
    <sheet name="LTV to CAC Graphs" sheetId="2" r:id="rId2"/>
  </sheets>
  <definedNames>
    <definedName name="CIQWBGuid" hidden="1">"dd0d4e3a-8f8b-4318-ad87-54db0b602249"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43521.7082986111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Area" localSheetId="0">'SaaS Metrics'!$B$2:$J$87</definedName>
  </definedNames>
  <calcPr calcId="162913" calcMode="autoNoTable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2" l="1" a="1"/>
  <c r="C3" i="2" s="1"/>
  <c r="C2" i="2"/>
  <c r="C5" i="2"/>
  <c r="C6" i="2"/>
  <c r="C9" i="2"/>
  <c r="B2" i="2" a="1"/>
  <c r="B3" i="2" s="1"/>
  <c r="B2" i="2"/>
  <c r="B5" i="2"/>
  <c r="B6" i="2"/>
  <c r="B9" i="2"/>
  <c r="C8" i="2" l="1"/>
  <c r="C4" i="2"/>
  <c r="C7" i="2"/>
  <c r="B8" i="2"/>
  <c r="B4" i="2"/>
  <c r="B7" i="2"/>
  <c r="C38" i="1"/>
  <c r="D38" i="1"/>
  <c r="E38" i="1"/>
  <c r="F38" i="1"/>
  <c r="G38" i="1"/>
  <c r="H38" i="1"/>
  <c r="I38" i="1"/>
  <c r="J38" i="1"/>
  <c r="C87" i="1"/>
  <c r="D87" i="1"/>
  <c r="E87" i="1"/>
  <c r="F87" i="1"/>
  <c r="G87" i="1"/>
  <c r="H87" i="1"/>
  <c r="I87" i="1"/>
  <c r="J87" i="1"/>
  <c r="C85" i="1"/>
  <c r="D85" i="1"/>
  <c r="E85" i="1"/>
  <c r="F85" i="1"/>
  <c r="G85" i="1"/>
  <c r="H85" i="1"/>
  <c r="I85" i="1"/>
  <c r="J85" i="1"/>
  <c r="C83" i="1"/>
  <c r="D83" i="1"/>
  <c r="E83" i="1"/>
  <c r="F83" i="1"/>
  <c r="G83" i="1"/>
  <c r="H83" i="1"/>
  <c r="I83" i="1"/>
  <c r="J83" i="1"/>
  <c r="C81" i="1"/>
  <c r="D81" i="1"/>
  <c r="E81" i="1"/>
  <c r="F81" i="1"/>
  <c r="G81" i="1"/>
  <c r="H81" i="1"/>
  <c r="I81" i="1"/>
  <c r="J81" i="1"/>
  <c r="C80" i="1"/>
  <c r="D80" i="1"/>
  <c r="E80" i="1"/>
  <c r="F80" i="1"/>
  <c r="G80" i="1"/>
  <c r="H80" i="1"/>
  <c r="I80" i="1"/>
  <c r="J80" i="1"/>
  <c r="C78" i="1"/>
  <c r="D78" i="1"/>
  <c r="E78" i="1"/>
  <c r="F78" i="1"/>
  <c r="G78" i="1"/>
  <c r="H78" i="1"/>
  <c r="I78" i="1"/>
  <c r="J78" i="1"/>
  <c r="D77" i="1"/>
  <c r="E77" i="1" s="1"/>
  <c r="F77" i="1" s="1"/>
  <c r="G77" i="1" s="1"/>
  <c r="H77" i="1" s="1"/>
  <c r="I77" i="1" s="1"/>
  <c r="J77" i="1" s="1"/>
  <c r="C76" i="1"/>
  <c r="D76" i="1"/>
  <c r="E76" i="1"/>
  <c r="F76" i="1"/>
  <c r="G76" i="1"/>
  <c r="H76" i="1"/>
  <c r="I76" i="1"/>
  <c r="J76" i="1"/>
  <c r="C71" i="1"/>
  <c r="D71" i="1"/>
  <c r="E71" i="1"/>
  <c r="F71" i="1"/>
  <c r="G71" i="1"/>
  <c r="H71" i="1"/>
  <c r="I71" i="1"/>
  <c r="J71" i="1"/>
  <c r="C70" i="1"/>
  <c r="D70" i="1"/>
  <c r="E70" i="1"/>
  <c r="F70" i="1"/>
  <c r="G70" i="1"/>
  <c r="H70" i="1"/>
  <c r="I70" i="1"/>
  <c r="J70" i="1"/>
  <c r="C69" i="1"/>
  <c r="D69" i="1"/>
  <c r="E69" i="1"/>
  <c r="F69" i="1"/>
  <c r="G69" i="1"/>
  <c r="H69" i="1"/>
  <c r="I69" i="1"/>
  <c r="J69" i="1"/>
  <c r="C66" i="1"/>
  <c r="D66" i="1"/>
  <c r="E66" i="1"/>
  <c r="F66" i="1"/>
  <c r="G66" i="1"/>
  <c r="H66" i="1"/>
  <c r="I66" i="1"/>
  <c r="J66" i="1"/>
  <c r="C64" i="1"/>
  <c r="D64" i="1"/>
  <c r="E64" i="1"/>
  <c r="F64" i="1"/>
  <c r="G64" i="1"/>
  <c r="H64" i="1"/>
  <c r="I64" i="1"/>
  <c r="J64" i="1"/>
  <c r="C65" i="1"/>
  <c r="D65" i="1"/>
  <c r="E65" i="1"/>
  <c r="F65" i="1"/>
  <c r="G65" i="1"/>
  <c r="H65" i="1"/>
  <c r="I65" i="1"/>
  <c r="J65" i="1"/>
  <c r="C61" i="1" l="1"/>
  <c r="D61" i="1"/>
  <c r="E61" i="1"/>
  <c r="F61" i="1"/>
  <c r="G61" i="1"/>
  <c r="H61" i="1"/>
  <c r="I61" i="1"/>
  <c r="J61" i="1"/>
  <c r="C59" i="1"/>
  <c r="D59" i="1"/>
  <c r="E59" i="1"/>
  <c r="F59" i="1"/>
  <c r="G59" i="1"/>
  <c r="H59" i="1"/>
  <c r="I59" i="1"/>
  <c r="J59" i="1"/>
  <c r="C58" i="1"/>
  <c r="D58" i="1"/>
  <c r="E58" i="1"/>
  <c r="F58" i="1"/>
  <c r="G58" i="1"/>
  <c r="H58" i="1"/>
  <c r="I58" i="1"/>
  <c r="J58" i="1"/>
  <c r="C56" i="1"/>
  <c r="D56" i="1"/>
  <c r="E56" i="1"/>
  <c r="F56" i="1"/>
  <c r="G56" i="1"/>
  <c r="H56" i="1"/>
  <c r="I56" i="1"/>
  <c r="J56" i="1"/>
  <c r="C55" i="1"/>
  <c r="D55" i="1"/>
  <c r="E55" i="1"/>
  <c r="F55" i="1"/>
  <c r="G55" i="1"/>
  <c r="H55" i="1"/>
  <c r="I55" i="1"/>
  <c r="J55" i="1"/>
  <c r="D54" i="1"/>
  <c r="E54" i="1"/>
  <c r="F54" i="1"/>
  <c r="G54" i="1"/>
  <c r="H54" i="1"/>
  <c r="I54" i="1"/>
  <c r="J54" i="1"/>
  <c r="C54" i="1"/>
  <c r="C15" i="1"/>
  <c r="D15" i="1"/>
  <c r="E15" i="1"/>
  <c r="F15" i="1"/>
  <c r="G15" i="1"/>
  <c r="H15" i="1"/>
  <c r="I15" i="1"/>
  <c r="J15" i="1"/>
  <c r="C45" i="1"/>
  <c r="D45" i="1"/>
  <c r="E45" i="1"/>
  <c r="F45" i="1"/>
  <c r="G45" i="1"/>
  <c r="H45" i="1"/>
  <c r="I45" i="1"/>
  <c r="J45" i="1"/>
  <c r="C44" i="1"/>
  <c r="C47" i="1" s="1"/>
  <c r="C48" i="1" s="1"/>
  <c r="D44" i="1"/>
  <c r="D47" i="1" s="1"/>
  <c r="D48" i="1" s="1"/>
  <c r="E44" i="1"/>
  <c r="E47" i="1" s="1"/>
  <c r="E48" i="1" s="1"/>
  <c r="F44" i="1"/>
  <c r="F47" i="1" s="1"/>
  <c r="F48" i="1" s="1"/>
  <c r="G44" i="1"/>
  <c r="G47" i="1" s="1"/>
  <c r="G48" i="1" s="1"/>
  <c r="H44" i="1"/>
  <c r="H47" i="1" s="1"/>
  <c r="H48" i="1" s="1"/>
  <c r="I44" i="1"/>
  <c r="I47" i="1" s="1"/>
  <c r="I48" i="1" s="1"/>
  <c r="J44" i="1"/>
  <c r="J47" i="1" s="1"/>
  <c r="J48" i="1" s="1"/>
  <c r="C37" i="1"/>
  <c r="C34" i="1"/>
  <c r="D34" i="1"/>
  <c r="E34" i="1"/>
  <c r="F34" i="1"/>
  <c r="C35" i="1"/>
  <c r="D35" i="1"/>
  <c r="E35" i="1"/>
  <c r="F35" i="1"/>
  <c r="G35" i="1"/>
  <c r="C33" i="1"/>
  <c r="C26" i="1"/>
  <c r="C24" i="1"/>
  <c r="D24" i="1"/>
  <c r="E24" i="1"/>
  <c r="F24" i="1"/>
  <c r="C23" i="1"/>
  <c r="C25" i="1" s="1"/>
  <c r="D23" i="1"/>
  <c r="D25" i="1" s="1"/>
  <c r="E23" i="1"/>
  <c r="F23" i="1"/>
  <c r="G23" i="1"/>
  <c r="H23" i="1"/>
  <c r="C20" i="1"/>
  <c r="D20" i="1"/>
  <c r="E20" i="1"/>
  <c r="F20" i="1"/>
  <c r="G20" i="1"/>
  <c r="H20" i="1"/>
  <c r="I20" i="1"/>
  <c r="J20" i="1"/>
  <c r="C9" i="1"/>
  <c r="D4" i="1" s="1"/>
  <c r="G8" i="1"/>
  <c r="G24" i="1" s="1"/>
  <c r="H8" i="1"/>
  <c r="H35" i="1" s="1"/>
  <c r="I8" i="1"/>
  <c r="I35" i="1" s="1"/>
  <c r="G7" i="1"/>
  <c r="G34" i="1" s="1"/>
  <c r="H7" i="1"/>
  <c r="I7" i="1" s="1"/>
  <c r="J7" i="1" s="1"/>
  <c r="J34" i="1" s="1"/>
  <c r="D6" i="1"/>
  <c r="E6" i="1" s="1"/>
  <c r="F6" i="1" s="1"/>
  <c r="G6" i="1" s="1"/>
  <c r="H6" i="1" s="1"/>
  <c r="I6" i="1" s="1"/>
  <c r="J6" i="1" s="1"/>
  <c r="J33" i="1" s="1"/>
  <c r="D5" i="1"/>
  <c r="E5" i="1"/>
  <c r="F5" i="1" s="1"/>
  <c r="G5" i="1" s="1"/>
  <c r="H5" i="1" s="1"/>
  <c r="I5" i="1" s="1"/>
  <c r="J5" i="1" s="1"/>
  <c r="D3" i="1"/>
  <c r="E3" i="1" s="1"/>
  <c r="F3" i="1" s="1"/>
  <c r="G3" i="1" s="1"/>
  <c r="H3" i="1" s="1"/>
  <c r="I3" i="1" s="1"/>
  <c r="J3" i="1" s="1"/>
  <c r="H25" i="1" l="1"/>
  <c r="G25" i="1"/>
  <c r="C27" i="1"/>
  <c r="C28" i="1" s="1"/>
  <c r="C30" i="1" s="1"/>
  <c r="D33" i="1"/>
  <c r="D36" i="1" s="1"/>
  <c r="H34" i="1"/>
  <c r="F25" i="1"/>
  <c r="H24" i="1"/>
  <c r="C36" i="1"/>
  <c r="C39" i="1" s="1"/>
  <c r="C41" i="1" s="1"/>
  <c r="J8" i="1"/>
  <c r="J35" i="1" s="1"/>
  <c r="J36" i="1" s="1"/>
  <c r="E25" i="1"/>
  <c r="D37" i="1"/>
  <c r="D26" i="1"/>
  <c r="D27" i="1" s="1"/>
  <c r="D28" i="1" s="1"/>
  <c r="D30" i="1" s="1"/>
  <c r="G51" i="1"/>
  <c r="G50" i="1"/>
  <c r="C51" i="1"/>
  <c r="C50" i="1"/>
  <c r="J51" i="1"/>
  <c r="J50" i="1"/>
  <c r="F51" i="1"/>
  <c r="F50" i="1"/>
  <c r="I51" i="1"/>
  <c r="I50" i="1"/>
  <c r="E51" i="1"/>
  <c r="E50" i="1"/>
  <c r="H51" i="1"/>
  <c r="H50" i="1"/>
  <c r="D51" i="1"/>
  <c r="D50" i="1"/>
  <c r="H33" i="1"/>
  <c r="H36" i="1" s="1"/>
  <c r="D39" i="1"/>
  <c r="D41" i="1" s="1"/>
  <c r="G33" i="1"/>
  <c r="G36" i="1" s="1"/>
  <c r="J23" i="1"/>
  <c r="J24" i="1"/>
  <c r="F33" i="1"/>
  <c r="F36" i="1" s="1"/>
  <c r="I23" i="1"/>
  <c r="I24" i="1"/>
  <c r="I33" i="1"/>
  <c r="E33" i="1"/>
  <c r="E36" i="1" s="1"/>
  <c r="I34" i="1"/>
  <c r="D9" i="1"/>
  <c r="E4" i="1" s="1"/>
  <c r="E9" i="1" l="1"/>
  <c r="F4" i="1" s="1"/>
  <c r="E37" i="1"/>
  <c r="E39" i="1" s="1"/>
  <c r="E41" i="1" s="1"/>
  <c r="E26" i="1"/>
  <c r="E27" i="1" s="1"/>
  <c r="E28" i="1" s="1"/>
  <c r="E30" i="1" s="1"/>
  <c r="I25" i="1"/>
  <c r="J25" i="1"/>
  <c r="I36" i="1"/>
  <c r="F9" i="1" l="1"/>
  <c r="G4" i="1" s="1"/>
  <c r="F37" i="1"/>
  <c r="F39" i="1" s="1"/>
  <c r="F41" i="1" s="1"/>
  <c r="F26" i="1"/>
  <c r="F27" i="1" s="1"/>
  <c r="F28" i="1" s="1"/>
  <c r="F30" i="1" s="1"/>
  <c r="G9" i="1" l="1"/>
  <c r="H4" i="1" s="1"/>
  <c r="G37" i="1"/>
  <c r="G39" i="1" s="1"/>
  <c r="G41" i="1" s="1"/>
  <c r="G26" i="1"/>
  <c r="G27" i="1" s="1"/>
  <c r="G28" i="1" s="1"/>
  <c r="G30" i="1" s="1"/>
  <c r="H9" i="1" l="1"/>
  <c r="I4" i="1" s="1"/>
  <c r="H37" i="1"/>
  <c r="H39" i="1" s="1"/>
  <c r="H41" i="1" s="1"/>
  <c r="H26" i="1"/>
  <c r="H27" i="1" s="1"/>
  <c r="H28" i="1" s="1"/>
  <c r="H30" i="1" s="1"/>
  <c r="I9" i="1" l="1"/>
  <c r="J4" i="1" s="1"/>
  <c r="I37" i="1"/>
  <c r="I39" i="1" s="1"/>
  <c r="I41" i="1" s="1"/>
  <c r="I26" i="1"/>
  <c r="I27" i="1" s="1"/>
  <c r="I28" i="1" s="1"/>
  <c r="I30" i="1" s="1"/>
  <c r="J9" i="1" l="1"/>
  <c r="J37" i="1"/>
  <c r="J39" i="1" s="1"/>
  <c r="J41" i="1" s="1"/>
  <c r="J26" i="1"/>
  <c r="J27" i="1" s="1"/>
  <c r="J28" i="1" s="1"/>
  <c r="J30" i="1" s="1"/>
</calcChain>
</file>

<file path=xl/sharedStrings.xml><?xml version="1.0" encoding="utf-8"?>
<sst xmlns="http://schemas.openxmlformats.org/spreadsheetml/2006/main" count="67" uniqueCount="52">
  <si>
    <t>Beginning ACV</t>
  </si>
  <si>
    <t>(+) New ACV added</t>
  </si>
  <si>
    <t>(+) Upsell ACV</t>
  </si>
  <si>
    <t>(-) Downsell ACV</t>
  </si>
  <si>
    <t>(-) Cancelled ACV</t>
  </si>
  <si>
    <t>Ending ACV</t>
  </si>
  <si>
    <t xml:space="preserve">Beginning Customers </t>
  </si>
  <si>
    <t>(+) News</t>
  </si>
  <si>
    <t>(-) Lost</t>
  </si>
  <si>
    <t xml:space="preserve">Ending Customers </t>
  </si>
  <si>
    <t>Gross Retention</t>
  </si>
  <si>
    <t>Customer Waterfall, ACV</t>
  </si>
  <si>
    <t>Downsell ACV</t>
  </si>
  <si>
    <t>Cancelled ACV</t>
  </si>
  <si>
    <t>Total Downsell &amp; Cancelled</t>
  </si>
  <si>
    <t>Quarterly Downsell &amp; Cancel Rate</t>
  </si>
  <si>
    <t>Annualized Rate (Quarterly x4)</t>
  </si>
  <si>
    <t xml:space="preserve">Gross Retention </t>
  </si>
  <si>
    <t>Net Retention</t>
  </si>
  <si>
    <t>Upsell ACV</t>
  </si>
  <si>
    <t>Total Upsell, Downsell &amp; Cancelled</t>
  </si>
  <si>
    <t>Quarterly Upsell, Downsell &amp; Cancel Rate</t>
  </si>
  <si>
    <t xml:space="preserve">Net Retention </t>
  </si>
  <si>
    <t xml:space="preserve">Customer Retention </t>
  </si>
  <si>
    <t xml:space="preserve">Customers Lost </t>
  </si>
  <si>
    <t xml:space="preserve">Quarterly Cancel Rate </t>
  </si>
  <si>
    <t xml:space="preserve">Annualized Rate </t>
  </si>
  <si>
    <t xml:space="preserve">Implied Lifetime </t>
  </si>
  <si>
    <t>S&amp;M Expense Components</t>
  </si>
  <si>
    <t>Marketing</t>
  </si>
  <si>
    <t>Direct Sales</t>
  </si>
  <si>
    <t>Account Management</t>
  </si>
  <si>
    <t>Total S&amp;M Expense</t>
  </si>
  <si>
    <t>CAC: New Customers Only (In-Period)</t>
  </si>
  <si>
    <t xml:space="preserve">New Customers Added </t>
  </si>
  <si>
    <t>New ACV Added</t>
  </si>
  <si>
    <t>CAC</t>
  </si>
  <si>
    <t xml:space="preserve">APRA (Average Revenue Per Account): New Customers </t>
  </si>
  <si>
    <t xml:space="preserve">APRA (Average Revenue Per Account): All Customers </t>
  </si>
  <si>
    <t>Total ACV</t>
  </si>
  <si>
    <t xml:space="preserve">Total Customers </t>
  </si>
  <si>
    <t xml:space="preserve">APRA (All) </t>
  </si>
  <si>
    <t>APRA (New)</t>
  </si>
  <si>
    <t xml:space="preserve">* Key Takeaway: High delta between APRA (All) and APRA (New) generally indicates large upsell potential </t>
  </si>
  <si>
    <t>Lifetime Value</t>
  </si>
  <si>
    <t xml:space="preserve">Lifetime Value (Total Undiscounted Cash Flow Customer Will Generate Over Lifetime) </t>
  </si>
  <si>
    <t>Gross Margins</t>
  </si>
  <si>
    <t>Annual Customer Contribution</t>
  </si>
  <si>
    <t>Customer Retention</t>
  </si>
  <si>
    <t>LTV/CAC Ratio</t>
  </si>
  <si>
    <t>CAC/LTV</t>
  </si>
  <si>
    <t>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</si>
</sst>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#,##0.00_);\(&quot;$&quot;#,##0.00\)"/>
    <numFmt numFmtId="164" formatCode="&quot;Q&quot;#"/>
    <numFmt numFmtId="165" formatCode="&quot;$&quot;#,##0_);\(&quot;$&quot;#,##0\);&quot;$&quot;\–_);@_)"/>
    <numFmt numFmtId="166" formatCode="#,##0_);\(#,##0\);\–_);@_)"/>
    <numFmt numFmtId="167" formatCode="#,##0.0_);\(#,##0.0\);\–_);@_)"/>
    <numFmt numFmtId="168" formatCode="#,##0.0%_);\(#,##0.0%\);\–_);@_)"/>
    <numFmt numFmtId="169" formatCode="&quot;$&quot;#,##0.0_);\(&quot;$&quot;#,##0.0\);&quot;$&quot;\–_);@_)"/>
    <numFmt numFmtId="170" formatCode="#,##0.0\x_);\(#,##0.0\x\);\–_);@_)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Sero Offc Light "/>
    </font>
    <font>
      <b/>
      <sz val="9"/>
      <color theme="1"/>
      <name val="Sero Offc Light "/>
    </font>
    <font>
      <b/>
      <u/>
      <sz val="9"/>
      <color theme="1"/>
      <name val="Sero Offc Light "/>
    </font>
    <font>
      <sz val="9"/>
      <color rgb="FF0000FF"/>
      <name val="Sero Offc Light "/>
    </font>
    <font>
      <b/>
      <sz val="9"/>
      <color rgb="FF0000FF"/>
      <name val="Sero Offc Light 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7C98AB"/>
      </top>
      <bottom/>
      <diagonal/>
    </border>
    <border>
      <left/>
      <right/>
      <top style="thin">
        <color rgb="FF7C98AB"/>
      </top>
      <bottom style="thin">
        <color rgb="FF7C98AB"/>
      </bottom>
      <diagonal/>
    </border>
    <border>
      <left/>
      <right style="thin">
        <color rgb="FF7C98AB"/>
      </right>
      <top style="thin">
        <color rgb="FF7C98AB"/>
      </top>
      <bottom style="thin">
        <color rgb="FF7C98AB"/>
      </bottom>
      <diagonal/>
    </border>
    <border>
      <left style="thin">
        <color rgb="FF7C98AB"/>
      </left>
      <right/>
      <top style="thin">
        <color rgb="FF7C98AB"/>
      </top>
      <bottom style="thin">
        <color rgb="FF7C98AB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2" xfId="0" applyFont="1" applyBorder="1"/>
    <xf numFmtId="0" fontId="1" fillId="0" borderId="2" xfId="0" applyFont="1" applyBorder="1"/>
    <xf numFmtId="164" fontId="3" fillId="0" borderId="0" xfId="0" applyNumberFormat="1" applyFont="1" applyBorder="1" applyAlignment="1">
      <alignment horizontal="center"/>
    </xf>
    <xf numFmtId="0" fontId="1" fillId="0" borderId="1" xfId="0" applyFont="1" applyBorder="1"/>
    <xf numFmtId="165" fontId="1" fillId="0" borderId="0" xfId="0" applyNumberFormat="1" applyFont="1"/>
    <xf numFmtId="165" fontId="1" fillId="0" borderId="1" xfId="0" applyNumberFormat="1" applyFont="1" applyBorder="1"/>
    <xf numFmtId="166" fontId="1" fillId="0" borderId="0" xfId="0" applyNumberFormat="1" applyFont="1"/>
    <xf numFmtId="166" fontId="1" fillId="0" borderId="0" xfId="0" applyNumberFormat="1" applyFont="1" applyBorder="1"/>
    <xf numFmtId="166" fontId="1" fillId="0" borderId="1" xfId="0" applyNumberFormat="1" applyFont="1" applyBorder="1"/>
    <xf numFmtId="167" fontId="1" fillId="0" borderId="0" xfId="0" applyNumberFormat="1" applyFont="1"/>
    <xf numFmtId="7" fontId="1" fillId="0" borderId="0" xfId="0" applyNumberFormat="1" applyFont="1"/>
    <xf numFmtId="168" fontId="1" fillId="0" borderId="0" xfId="0" applyNumberFormat="1" applyFont="1"/>
    <xf numFmtId="0" fontId="2" fillId="0" borderId="0" xfId="0" applyFont="1"/>
    <xf numFmtId="0" fontId="2" fillId="0" borderId="1" xfId="0" applyFont="1" applyBorder="1"/>
    <xf numFmtId="165" fontId="1" fillId="0" borderId="0" xfId="0" applyNumberFormat="1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indent="1"/>
    </xf>
    <xf numFmtId="166" fontId="2" fillId="0" borderId="1" xfId="0" applyNumberFormat="1" applyFont="1" applyBorder="1"/>
    <xf numFmtId="165" fontId="2" fillId="0" borderId="1" xfId="0" applyNumberFormat="1" applyFont="1" applyBorder="1"/>
    <xf numFmtId="165" fontId="2" fillId="0" borderId="0" xfId="0" applyNumberFormat="1" applyFont="1"/>
    <xf numFmtId="168" fontId="2" fillId="0" borderId="2" xfId="0" applyNumberFormat="1" applyFont="1" applyBorder="1"/>
    <xf numFmtId="168" fontId="2" fillId="0" borderId="3" xfId="0" applyNumberFormat="1" applyFont="1" applyBorder="1"/>
    <xf numFmtId="0" fontId="2" fillId="0" borderId="4" xfId="0" applyFont="1" applyBorder="1"/>
    <xf numFmtId="169" fontId="2" fillId="0" borderId="2" xfId="0" applyNumberFormat="1" applyFont="1" applyBorder="1"/>
    <xf numFmtId="169" fontId="2" fillId="0" borderId="3" xfId="0" applyNumberFormat="1" applyFont="1" applyBorder="1"/>
    <xf numFmtId="169" fontId="1" fillId="0" borderId="1" xfId="0" applyNumberFormat="1" applyFont="1" applyBorder="1"/>
    <xf numFmtId="169" fontId="1" fillId="0" borderId="0" xfId="0" applyNumberFormat="1" applyFont="1" applyBorder="1"/>
    <xf numFmtId="168" fontId="1" fillId="0" borderId="0" xfId="0" applyNumberFormat="1" applyFont="1" applyBorder="1"/>
    <xf numFmtId="168" fontId="4" fillId="0" borderId="0" xfId="0" applyNumberFormat="1" applyFont="1" applyBorder="1"/>
    <xf numFmtId="169" fontId="1" fillId="0" borderId="0" xfId="0" applyNumberFormat="1" applyFont="1"/>
    <xf numFmtId="170" fontId="2" fillId="0" borderId="2" xfId="0" applyNumberFormat="1" applyFont="1" applyBorder="1"/>
    <xf numFmtId="170" fontId="2" fillId="0" borderId="3" xfId="0" applyNumberFormat="1" applyFont="1" applyBorder="1"/>
    <xf numFmtId="166" fontId="4" fillId="0" borderId="0" xfId="0" applyNumberFormat="1" applyFont="1"/>
    <xf numFmtId="166" fontId="4" fillId="0" borderId="0" xfId="0" applyNumberFormat="1" applyFont="1" applyBorder="1"/>
    <xf numFmtId="165" fontId="5" fillId="0" borderId="0" xfId="0" applyNumberFormat="1" applyFont="1"/>
    <xf numFmtId="165" fontId="4" fillId="0" borderId="0" xfId="0" applyNumberFormat="1" applyFont="1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70" fontId="0" fillId="0" borderId="0" xfId="0" applyNumberFormat="1" applyAlignment="1">
      <alignment horizontal="center"/>
    </xf>
    <xf numFmtId="0" fontId="6" fillId="0" borderId="0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70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'LTV to CAC Graphs'!$C$1</c:f>
              <c:strCache>
                <c:ptCount val="1"/>
                <c:pt idx="0">
                  <c:v>CAC/LTV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'LTV to CAC Graphs'!$B$2:$B$9</c:f>
              <c:numCache>
                <c:formatCode>"Q"#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'LTV to CAC Graphs'!$C$2:$C$9</c:f>
              <c:numCache>
                <c:formatCode>#,##0.0\x_);\(#,##0.0\x\);\–_);@_)</c:formatCode>
                <c:ptCount val="8"/>
                <c:pt idx="0">
                  <c:v>3.0674070247933893</c:v>
                </c:pt>
                <c:pt idx="1">
                  <c:v>3.331491935483871</c:v>
                </c:pt>
                <c:pt idx="2">
                  <c:v>3.1514927884615394</c:v>
                </c:pt>
                <c:pt idx="3">
                  <c:v>3.377492537313433</c:v>
                </c:pt>
                <c:pt idx="4">
                  <c:v>3.23912852112676</c:v>
                </c:pt>
                <c:pt idx="5">
                  <c:v>3.498702380952381</c:v>
                </c:pt>
                <c:pt idx="6">
                  <c:v>3.4245826863354041</c:v>
                </c:pt>
                <c:pt idx="7">
                  <c:v>3.2730769230769234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459-409A-ADCA-73E2902DC6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3958400"/>
        <c:axId val="933959232"/>
      </c:scatterChart>
      <c:valAx>
        <c:axId val="933958400"/>
        <c:scaling>
          <c:orientation val="minMax"/>
        </c:scaling>
        <c:delete val="0"/>
        <c:axPos val="b"/>
        <c:numFmt formatCode="&quot;Q&quot;#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3959232"/>
        <c:crosses val="autoZero"/>
        <c:crossBetween val="midCat"/>
      </c:valAx>
      <c:valAx>
        <c:axId val="933959232"/>
        <c:scaling>
          <c:orientation val="minMax"/>
        </c:scaling>
        <c:delete val="0"/>
        <c:axPos val="l"/>
        <c:numFmt formatCode="#,##0.0\x_);\(#,##0.0\x\);\–_);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39584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535577</xdr:colOff>
      <xdr:row>11</xdr:row>
      <xdr:rowOff>47352</xdr:rowOff>
    </xdr:from>
    <xdr:to>
      <xdr:col>8</xdr:col>
      <xdr:colOff>230777</xdr:colOff>
      <xdr:row>26</xdr:row>
      <xdr:rowOff>47352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0"/>
  <sheetViews>
    <sheetView showGridLines="0" view="pageBreakPreview" topLeftCell="A13" zoomScale="70" zoomScaleNormal="85" zoomScaleSheetLayoutView="70" workbookViewId="0">
      <selection activeCell="C45" sqref="C45"/>
    </sheetView>
  </sheetViews>
  <sheetFormatPr defaultRowHeight="11.4" x14ac:dyDescent="0.2"/>
  <cols>
    <col min="1" max="1" width="8.88671875" style="1"/>
    <col min="2" max="2" width="35" style="1" bestFit="1" customWidth="1"/>
    <col min="3" max="16384" width="8.88671875" style="1"/>
  </cols>
  <sheetData>
    <row r="1" spans="2:10" x14ac:dyDescent="0.2">
      <c r="B1" s="2"/>
      <c r="C1" s="2"/>
      <c r="D1" s="2"/>
      <c r="E1" s="2"/>
      <c r="F1" s="2"/>
      <c r="G1" s="2"/>
      <c r="H1" s="2"/>
      <c r="I1" s="2"/>
      <c r="J1" s="2"/>
    </row>
    <row r="2" spans="2:10" ht="12" x14ac:dyDescent="0.25">
      <c r="B2" s="3" t="s">
        <v>11</v>
      </c>
      <c r="C2" s="4"/>
      <c r="D2" s="4"/>
      <c r="E2" s="4"/>
      <c r="F2" s="4"/>
      <c r="G2" s="4"/>
      <c r="H2" s="4"/>
      <c r="I2" s="4"/>
      <c r="J2" s="4"/>
    </row>
    <row r="3" spans="2:10" ht="12" x14ac:dyDescent="0.25">
      <c r="B3" s="2"/>
      <c r="C3" s="5">
        <v>1</v>
      </c>
      <c r="D3" s="5">
        <f t="shared" ref="D3:G3" si="0">C3+1</f>
        <v>2</v>
      </c>
      <c r="E3" s="5">
        <f t="shared" si="0"/>
        <v>3</v>
      </c>
      <c r="F3" s="5">
        <f t="shared" si="0"/>
        <v>4</v>
      </c>
      <c r="G3" s="5">
        <f t="shared" si="0"/>
        <v>5</v>
      </c>
      <c r="H3" s="5">
        <f t="shared" ref="H3" si="1">G3+1</f>
        <v>6</v>
      </c>
      <c r="I3" s="5">
        <f t="shared" ref="I3:J3" si="2">H3+1</f>
        <v>7</v>
      </c>
      <c r="J3" s="5">
        <f t="shared" si="2"/>
        <v>8</v>
      </c>
    </row>
    <row r="4" spans="2:10" ht="12" x14ac:dyDescent="0.25">
      <c r="B4" s="15" t="s">
        <v>0</v>
      </c>
      <c r="C4" s="37">
        <v>100</v>
      </c>
      <c r="D4" s="22">
        <f t="shared" ref="D4:J4" si="3">C9</f>
        <v>107</v>
      </c>
      <c r="E4" s="22">
        <f t="shared" si="3"/>
        <v>116</v>
      </c>
      <c r="F4" s="22">
        <f t="shared" si="3"/>
        <v>127</v>
      </c>
      <c r="G4" s="22">
        <f t="shared" si="3"/>
        <v>139</v>
      </c>
      <c r="H4" s="22">
        <f t="shared" si="3"/>
        <v>153</v>
      </c>
      <c r="I4" s="22">
        <f t="shared" si="3"/>
        <v>169</v>
      </c>
      <c r="J4" s="22">
        <f t="shared" si="3"/>
        <v>187</v>
      </c>
    </row>
    <row r="5" spans="2:10" x14ac:dyDescent="0.2">
      <c r="B5" s="1" t="s">
        <v>1</v>
      </c>
      <c r="C5" s="35">
        <v>5</v>
      </c>
      <c r="D5" s="35">
        <f t="shared" ref="D5:J5" si="4">C5+1</f>
        <v>6</v>
      </c>
      <c r="E5" s="35">
        <f t="shared" si="4"/>
        <v>7</v>
      </c>
      <c r="F5" s="35">
        <f t="shared" si="4"/>
        <v>8</v>
      </c>
      <c r="G5" s="35">
        <f t="shared" si="4"/>
        <v>9</v>
      </c>
      <c r="H5" s="35">
        <f t="shared" si="4"/>
        <v>10</v>
      </c>
      <c r="I5" s="35">
        <f t="shared" si="4"/>
        <v>11</v>
      </c>
      <c r="J5" s="35">
        <f t="shared" si="4"/>
        <v>12</v>
      </c>
    </row>
    <row r="6" spans="2:10" x14ac:dyDescent="0.2">
      <c r="B6" s="1" t="s">
        <v>2</v>
      </c>
      <c r="C6" s="35">
        <v>5</v>
      </c>
      <c r="D6" s="35">
        <f t="shared" ref="D6:J6" si="5">C6+1</f>
        <v>6</v>
      </c>
      <c r="E6" s="35">
        <f t="shared" si="5"/>
        <v>7</v>
      </c>
      <c r="F6" s="35">
        <f t="shared" si="5"/>
        <v>8</v>
      </c>
      <c r="G6" s="35">
        <f t="shared" si="5"/>
        <v>9</v>
      </c>
      <c r="H6" s="35">
        <f t="shared" si="5"/>
        <v>10</v>
      </c>
      <c r="I6" s="35">
        <f t="shared" si="5"/>
        <v>11</v>
      </c>
      <c r="J6" s="35">
        <f t="shared" si="5"/>
        <v>12</v>
      </c>
    </row>
    <row r="7" spans="2:10" x14ac:dyDescent="0.2">
      <c r="B7" s="1" t="s">
        <v>3</v>
      </c>
      <c r="C7" s="35">
        <v>-1</v>
      </c>
      <c r="D7" s="35">
        <v>-1</v>
      </c>
      <c r="E7" s="35">
        <v>-1</v>
      </c>
      <c r="F7" s="35">
        <v>-2</v>
      </c>
      <c r="G7" s="35">
        <f t="shared" ref="G7:J7" si="6">F7</f>
        <v>-2</v>
      </c>
      <c r="H7" s="35">
        <f t="shared" si="6"/>
        <v>-2</v>
      </c>
      <c r="I7" s="35">
        <f t="shared" si="6"/>
        <v>-2</v>
      </c>
      <c r="J7" s="35">
        <f t="shared" si="6"/>
        <v>-2</v>
      </c>
    </row>
    <row r="8" spans="2:10" x14ac:dyDescent="0.2">
      <c r="B8" s="2" t="s">
        <v>4</v>
      </c>
      <c r="C8" s="36">
        <v>-2</v>
      </c>
      <c r="D8" s="36">
        <v>-2</v>
      </c>
      <c r="E8" s="36">
        <v>-2</v>
      </c>
      <c r="F8" s="36">
        <v>-2</v>
      </c>
      <c r="G8" s="36">
        <f t="shared" ref="G8:J8" si="7">F8</f>
        <v>-2</v>
      </c>
      <c r="H8" s="36">
        <f t="shared" si="7"/>
        <v>-2</v>
      </c>
      <c r="I8" s="36">
        <f t="shared" si="7"/>
        <v>-2</v>
      </c>
      <c r="J8" s="36">
        <f t="shared" si="7"/>
        <v>-2</v>
      </c>
    </row>
    <row r="9" spans="2:10" ht="12" x14ac:dyDescent="0.25">
      <c r="B9" s="18" t="s">
        <v>5</v>
      </c>
      <c r="C9" s="21">
        <f t="shared" ref="C9:J9" si="8">SUM(C4:C8)</f>
        <v>107</v>
      </c>
      <c r="D9" s="21">
        <f t="shared" si="8"/>
        <v>116</v>
      </c>
      <c r="E9" s="21">
        <f t="shared" si="8"/>
        <v>127</v>
      </c>
      <c r="F9" s="21">
        <f t="shared" si="8"/>
        <v>139</v>
      </c>
      <c r="G9" s="21">
        <f t="shared" si="8"/>
        <v>153</v>
      </c>
      <c r="H9" s="21">
        <f t="shared" si="8"/>
        <v>169</v>
      </c>
      <c r="I9" s="21">
        <f t="shared" si="8"/>
        <v>187</v>
      </c>
      <c r="J9" s="21">
        <f t="shared" si="8"/>
        <v>207</v>
      </c>
    </row>
    <row r="10" spans="2:10" x14ac:dyDescent="0.2">
      <c r="B10" s="2"/>
      <c r="C10" s="17"/>
      <c r="D10" s="17"/>
      <c r="E10" s="17"/>
      <c r="F10" s="17"/>
      <c r="G10" s="17"/>
      <c r="H10" s="17"/>
      <c r="I10" s="17"/>
      <c r="J10" s="17"/>
    </row>
    <row r="11" spans="2:10" ht="12" x14ac:dyDescent="0.25">
      <c r="B11" s="18" t="s">
        <v>28</v>
      </c>
      <c r="C11" s="17"/>
      <c r="D11" s="17"/>
      <c r="E11" s="17"/>
      <c r="F11" s="17"/>
      <c r="G11" s="17"/>
      <c r="H11" s="17"/>
      <c r="I11" s="17"/>
      <c r="J11" s="17"/>
    </row>
    <row r="12" spans="2:10" x14ac:dyDescent="0.2">
      <c r="B12" s="19" t="s">
        <v>29</v>
      </c>
      <c r="C12" s="38">
        <v>2</v>
      </c>
      <c r="D12" s="38">
        <v>3</v>
      </c>
      <c r="E12" s="38">
        <v>4</v>
      </c>
      <c r="F12" s="38">
        <v>5</v>
      </c>
      <c r="G12" s="38">
        <v>6</v>
      </c>
      <c r="H12" s="38">
        <v>7</v>
      </c>
      <c r="I12" s="38">
        <v>8</v>
      </c>
      <c r="J12" s="38">
        <v>9</v>
      </c>
    </row>
    <row r="13" spans="2:10" x14ac:dyDescent="0.2">
      <c r="B13" s="19" t="s">
        <v>30</v>
      </c>
      <c r="C13" s="36">
        <v>6</v>
      </c>
      <c r="D13" s="36">
        <v>8</v>
      </c>
      <c r="E13" s="36">
        <v>9</v>
      </c>
      <c r="F13" s="36">
        <v>11</v>
      </c>
      <c r="G13" s="36">
        <v>12</v>
      </c>
      <c r="H13" s="36">
        <v>14</v>
      </c>
      <c r="I13" s="36">
        <v>15</v>
      </c>
      <c r="J13" s="36">
        <v>17</v>
      </c>
    </row>
    <row r="14" spans="2:10" x14ac:dyDescent="0.2">
      <c r="B14" s="19" t="s">
        <v>31</v>
      </c>
      <c r="C14" s="36">
        <v>2</v>
      </c>
      <c r="D14" s="36">
        <v>2</v>
      </c>
      <c r="E14" s="36">
        <v>3</v>
      </c>
      <c r="F14" s="36">
        <v>3</v>
      </c>
      <c r="G14" s="36">
        <v>4</v>
      </c>
      <c r="H14" s="36">
        <v>4</v>
      </c>
      <c r="I14" s="36">
        <v>5</v>
      </c>
      <c r="J14" s="36">
        <v>5</v>
      </c>
    </row>
    <row r="15" spans="2:10" ht="12" x14ac:dyDescent="0.25">
      <c r="B15" s="18" t="s">
        <v>32</v>
      </c>
      <c r="C15" s="21">
        <f t="shared" ref="C15:J15" si="9">SUM(C12:C14)</f>
        <v>10</v>
      </c>
      <c r="D15" s="21">
        <f t="shared" si="9"/>
        <v>13</v>
      </c>
      <c r="E15" s="21">
        <f t="shared" si="9"/>
        <v>16</v>
      </c>
      <c r="F15" s="21">
        <f t="shared" si="9"/>
        <v>19</v>
      </c>
      <c r="G15" s="21">
        <f t="shared" si="9"/>
        <v>22</v>
      </c>
      <c r="H15" s="21">
        <f t="shared" si="9"/>
        <v>25</v>
      </c>
      <c r="I15" s="21">
        <f t="shared" si="9"/>
        <v>28</v>
      </c>
      <c r="J15" s="21">
        <f t="shared" si="9"/>
        <v>31</v>
      </c>
    </row>
    <row r="17" spans="2:11" ht="12" x14ac:dyDescent="0.25">
      <c r="B17" s="15" t="s">
        <v>6</v>
      </c>
      <c r="C17" s="35">
        <v>120</v>
      </c>
      <c r="D17" s="35">
        <v>121</v>
      </c>
      <c r="E17" s="35">
        <v>124</v>
      </c>
      <c r="F17" s="35">
        <v>128</v>
      </c>
      <c r="G17" s="35">
        <v>135</v>
      </c>
      <c r="H17" s="35">
        <v>141</v>
      </c>
      <c r="I17" s="35">
        <v>150</v>
      </c>
      <c r="J17" s="35">
        <v>160</v>
      </c>
    </row>
    <row r="18" spans="2:11" x14ac:dyDescent="0.2">
      <c r="B18" s="1" t="s">
        <v>7</v>
      </c>
      <c r="C18" s="35">
        <v>5</v>
      </c>
      <c r="D18" s="35">
        <v>7</v>
      </c>
      <c r="E18" s="35">
        <v>9</v>
      </c>
      <c r="F18" s="35">
        <v>11</v>
      </c>
      <c r="G18" s="35">
        <v>13</v>
      </c>
      <c r="H18" s="35">
        <v>15</v>
      </c>
      <c r="I18" s="35">
        <v>17</v>
      </c>
      <c r="J18" s="35">
        <v>19</v>
      </c>
    </row>
    <row r="19" spans="2:11" x14ac:dyDescent="0.2">
      <c r="B19" s="2" t="s">
        <v>8</v>
      </c>
      <c r="C19" s="36">
        <v>-4</v>
      </c>
      <c r="D19" s="36">
        <v>-4</v>
      </c>
      <c r="E19" s="36">
        <v>-5</v>
      </c>
      <c r="F19" s="36">
        <v>-5</v>
      </c>
      <c r="G19" s="36">
        <v>-6</v>
      </c>
      <c r="H19" s="36">
        <v>-6</v>
      </c>
      <c r="I19" s="36">
        <v>-7</v>
      </c>
      <c r="J19" s="36">
        <v>-8</v>
      </c>
    </row>
    <row r="20" spans="2:11" ht="12" x14ac:dyDescent="0.25">
      <c r="B20" s="16" t="s">
        <v>9</v>
      </c>
      <c r="C20" s="20">
        <f t="shared" ref="C20:J20" si="10">SUM(C17:C19)</f>
        <v>121</v>
      </c>
      <c r="D20" s="20">
        <f t="shared" si="10"/>
        <v>124</v>
      </c>
      <c r="E20" s="20">
        <f t="shared" si="10"/>
        <v>128</v>
      </c>
      <c r="F20" s="20">
        <f t="shared" si="10"/>
        <v>134</v>
      </c>
      <c r="G20" s="20">
        <f t="shared" si="10"/>
        <v>142</v>
      </c>
      <c r="H20" s="20">
        <f t="shared" si="10"/>
        <v>150</v>
      </c>
      <c r="I20" s="20">
        <f t="shared" si="10"/>
        <v>160</v>
      </c>
      <c r="J20" s="20">
        <f t="shared" si="10"/>
        <v>171</v>
      </c>
    </row>
    <row r="21" spans="2:11" x14ac:dyDescent="0.2">
      <c r="B21" s="2"/>
      <c r="C21" s="2"/>
      <c r="D21" s="2"/>
      <c r="E21" s="2"/>
      <c r="F21" s="2"/>
      <c r="G21" s="2"/>
      <c r="H21" s="2"/>
      <c r="I21" s="2"/>
      <c r="J21" s="2"/>
    </row>
    <row r="22" spans="2:11" ht="12" x14ac:dyDescent="0.25">
      <c r="B22" s="3" t="s">
        <v>10</v>
      </c>
      <c r="C22" s="4"/>
      <c r="D22" s="4"/>
      <c r="E22" s="4"/>
      <c r="F22" s="4"/>
      <c r="G22" s="4"/>
      <c r="H22" s="4"/>
      <c r="I22" s="4"/>
      <c r="J22" s="4"/>
    </row>
    <row r="23" spans="2:11" x14ac:dyDescent="0.2">
      <c r="B23" s="2" t="s">
        <v>12</v>
      </c>
      <c r="C23" s="10">
        <f t="shared" ref="C23:J24" si="11">C7</f>
        <v>-1</v>
      </c>
      <c r="D23" s="10">
        <f t="shared" si="11"/>
        <v>-1</v>
      </c>
      <c r="E23" s="10">
        <f t="shared" si="11"/>
        <v>-1</v>
      </c>
      <c r="F23" s="10">
        <f t="shared" si="11"/>
        <v>-2</v>
      </c>
      <c r="G23" s="10">
        <f t="shared" si="11"/>
        <v>-2</v>
      </c>
      <c r="H23" s="10">
        <f t="shared" si="11"/>
        <v>-2</v>
      </c>
      <c r="I23" s="10">
        <f t="shared" si="11"/>
        <v>-2</v>
      </c>
      <c r="J23" s="10">
        <f t="shared" si="11"/>
        <v>-2</v>
      </c>
    </row>
    <row r="24" spans="2:11" x14ac:dyDescent="0.2">
      <c r="B24" s="1" t="s">
        <v>13</v>
      </c>
      <c r="C24" s="10">
        <f t="shared" si="11"/>
        <v>-2</v>
      </c>
      <c r="D24" s="10">
        <f t="shared" si="11"/>
        <v>-2</v>
      </c>
      <c r="E24" s="10">
        <f t="shared" si="11"/>
        <v>-2</v>
      </c>
      <c r="F24" s="10">
        <f t="shared" si="11"/>
        <v>-2</v>
      </c>
      <c r="G24" s="10">
        <f t="shared" si="11"/>
        <v>-2</v>
      </c>
      <c r="H24" s="10">
        <f t="shared" si="11"/>
        <v>-2</v>
      </c>
      <c r="I24" s="10">
        <f t="shared" si="11"/>
        <v>-2</v>
      </c>
      <c r="J24" s="10">
        <f t="shared" si="11"/>
        <v>-2</v>
      </c>
    </row>
    <row r="25" spans="2:11" x14ac:dyDescent="0.2">
      <c r="B25" s="1" t="s">
        <v>14</v>
      </c>
      <c r="C25" s="11">
        <f t="shared" ref="C25:J25" si="12">SUM(C23:C24)</f>
        <v>-3</v>
      </c>
      <c r="D25" s="11">
        <f t="shared" si="12"/>
        <v>-3</v>
      </c>
      <c r="E25" s="11">
        <f t="shared" si="12"/>
        <v>-3</v>
      </c>
      <c r="F25" s="11">
        <f t="shared" si="12"/>
        <v>-4</v>
      </c>
      <c r="G25" s="11">
        <f t="shared" si="12"/>
        <v>-4</v>
      </c>
      <c r="H25" s="11">
        <f t="shared" si="12"/>
        <v>-4</v>
      </c>
      <c r="I25" s="11">
        <f t="shared" si="12"/>
        <v>-4</v>
      </c>
      <c r="J25" s="11">
        <f t="shared" si="12"/>
        <v>-4</v>
      </c>
    </row>
    <row r="26" spans="2:11" x14ac:dyDescent="0.2">
      <c r="B26" s="1" t="s">
        <v>0</v>
      </c>
      <c r="C26" s="7">
        <f t="shared" ref="C26:J26" si="13">C4</f>
        <v>100</v>
      </c>
      <c r="D26" s="7">
        <f t="shared" si="13"/>
        <v>107</v>
      </c>
      <c r="E26" s="7">
        <f t="shared" si="13"/>
        <v>116</v>
      </c>
      <c r="F26" s="7">
        <f t="shared" si="13"/>
        <v>127</v>
      </c>
      <c r="G26" s="7">
        <f t="shared" si="13"/>
        <v>139</v>
      </c>
      <c r="H26" s="7">
        <f t="shared" si="13"/>
        <v>153</v>
      </c>
      <c r="I26" s="7">
        <f t="shared" si="13"/>
        <v>169</v>
      </c>
      <c r="J26" s="7">
        <f t="shared" si="13"/>
        <v>187</v>
      </c>
    </row>
    <row r="27" spans="2:11" x14ac:dyDescent="0.2">
      <c r="B27" s="1" t="s">
        <v>15</v>
      </c>
      <c r="C27" s="14">
        <f t="shared" ref="C27:J27" si="14">C25/C26*-1</f>
        <v>0.03</v>
      </c>
      <c r="D27" s="14">
        <f t="shared" si="14"/>
        <v>2.8037383177570093E-2</v>
      </c>
      <c r="E27" s="14">
        <f t="shared" si="14"/>
        <v>2.5862068965517241E-2</v>
      </c>
      <c r="F27" s="14">
        <f t="shared" si="14"/>
        <v>3.1496062992125984E-2</v>
      </c>
      <c r="G27" s="14">
        <f t="shared" si="14"/>
        <v>2.8776978417266189E-2</v>
      </c>
      <c r="H27" s="14">
        <f t="shared" si="14"/>
        <v>2.6143790849673203E-2</v>
      </c>
      <c r="I27" s="14">
        <f t="shared" si="14"/>
        <v>2.3668639053254437E-2</v>
      </c>
      <c r="J27" s="14">
        <f t="shared" si="14"/>
        <v>2.1390374331550801E-2</v>
      </c>
    </row>
    <row r="28" spans="2:11" x14ac:dyDescent="0.2">
      <c r="B28" s="1" t="s">
        <v>16</v>
      </c>
      <c r="C28" s="14">
        <f t="shared" ref="C28:J28" si="15">C27*4</f>
        <v>0.12</v>
      </c>
      <c r="D28" s="14">
        <f t="shared" si="15"/>
        <v>0.11214953271028037</v>
      </c>
      <c r="E28" s="14">
        <f t="shared" si="15"/>
        <v>0.10344827586206896</v>
      </c>
      <c r="F28" s="14">
        <f t="shared" si="15"/>
        <v>0.12598425196850394</v>
      </c>
      <c r="G28" s="14">
        <f t="shared" si="15"/>
        <v>0.11510791366906475</v>
      </c>
      <c r="H28" s="14">
        <f t="shared" si="15"/>
        <v>0.10457516339869281</v>
      </c>
      <c r="I28" s="14">
        <f t="shared" si="15"/>
        <v>9.4674556213017749E-2</v>
      </c>
      <c r="J28" s="14">
        <f t="shared" si="15"/>
        <v>8.5561497326203204E-2</v>
      </c>
    </row>
    <row r="29" spans="2:11" x14ac:dyDescent="0.2">
      <c r="B29" s="2"/>
      <c r="C29" s="2"/>
      <c r="D29" s="2"/>
      <c r="E29" s="2"/>
      <c r="F29" s="2"/>
      <c r="G29" s="2"/>
      <c r="H29" s="2"/>
      <c r="I29" s="2"/>
      <c r="J29" s="2"/>
    </row>
    <row r="30" spans="2:11" ht="12" x14ac:dyDescent="0.25">
      <c r="B30" s="3" t="s">
        <v>17</v>
      </c>
      <c r="C30" s="23">
        <f t="shared" ref="C30:J30" si="16">1-C28</f>
        <v>0.88</v>
      </c>
      <c r="D30" s="23">
        <f t="shared" si="16"/>
        <v>0.88785046728971961</v>
      </c>
      <c r="E30" s="23">
        <f t="shared" si="16"/>
        <v>0.89655172413793105</v>
      </c>
      <c r="F30" s="23">
        <f t="shared" si="16"/>
        <v>0.87401574803149606</v>
      </c>
      <c r="G30" s="23">
        <f t="shared" si="16"/>
        <v>0.8848920863309353</v>
      </c>
      <c r="H30" s="23">
        <f t="shared" si="16"/>
        <v>0.89542483660130723</v>
      </c>
      <c r="I30" s="23">
        <f t="shared" si="16"/>
        <v>0.90532544378698221</v>
      </c>
      <c r="J30" s="24">
        <f t="shared" si="16"/>
        <v>0.91443850267379678</v>
      </c>
      <c r="K30" s="2"/>
    </row>
    <row r="31" spans="2:11" x14ac:dyDescent="0.2">
      <c r="B31" s="6"/>
      <c r="C31" s="6"/>
      <c r="D31" s="6"/>
      <c r="E31" s="6"/>
      <c r="F31" s="6"/>
      <c r="G31" s="6"/>
      <c r="H31" s="6"/>
      <c r="I31" s="6"/>
      <c r="J31" s="6"/>
    </row>
    <row r="32" spans="2:11" ht="12" x14ac:dyDescent="0.25">
      <c r="B32" s="3" t="s">
        <v>18</v>
      </c>
      <c r="C32" s="4"/>
      <c r="D32" s="4"/>
      <c r="E32" s="4"/>
      <c r="F32" s="4"/>
      <c r="G32" s="4"/>
      <c r="H32" s="4"/>
      <c r="I32" s="4"/>
      <c r="J32" s="4"/>
    </row>
    <row r="33" spans="2:11" x14ac:dyDescent="0.2">
      <c r="B33" s="2" t="s">
        <v>19</v>
      </c>
      <c r="C33" s="10">
        <f t="shared" ref="C33:J35" si="17">C6</f>
        <v>5</v>
      </c>
      <c r="D33" s="10">
        <f t="shared" si="17"/>
        <v>6</v>
      </c>
      <c r="E33" s="10">
        <f t="shared" si="17"/>
        <v>7</v>
      </c>
      <c r="F33" s="10">
        <f t="shared" si="17"/>
        <v>8</v>
      </c>
      <c r="G33" s="10">
        <f t="shared" si="17"/>
        <v>9</v>
      </c>
      <c r="H33" s="10">
        <f t="shared" si="17"/>
        <v>10</v>
      </c>
      <c r="I33" s="10">
        <f t="shared" si="17"/>
        <v>11</v>
      </c>
      <c r="J33" s="10">
        <f t="shared" si="17"/>
        <v>12</v>
      </c>
    </row>
    <row r="34" spans="2:11" x14ac:dyDescent="0.2">
      <c r="B34" s="1" t="s">
        <v>12</v>
      </c>
      <c r="C34" s="10">
        <f t="shared" si="17"/>
        <v>-1</v>
      </c>
      <c r="D34" s="10">
        <f t="shared" si="17"/>
        <v>-1</v>
      </c>
      <c r="E34" s="10">
        <f t="shared" si="17"/>
        <v>-1</v>
      </c>
      <c r="F34" s="10">
        <f t="shared" si="17"/>
        <v>-2</v>
      </c>
      <c r="G34" s="10">
        <f t="shared" si="17"/>
        <v>-2</v>
      </c>
      <c r="H34" s="10">
        <f t="shared" si="17"/>
        <v>-2</v>
      </c>
      <c r="I34" s="10">
        <f t="shared" si="17"/>
        <v>-2</v>
      </c>
      <c r="J34" s="10">
        <f t="shared" si="17"/>
        <v>-2</v>
      </c>
    </row>
    <row r="35" spans="2:11" x14ac:dyDescent="0.2">
      <c r="B35" s="1" t="s">
        <v>13</v>
      </c>
      <c r="C35" s="10">
        <f t="shared" si="17"/>
        <v>-2</v>
      </c>
      <c r="D35" s="10">
        <f t="shared" si="17"/>
        <v>-2</v>
      </c>
      <c r="E35" s="10">
        <f t="shared" si="17"/>
        <v>-2</v>
      </c>
      <c r="F35" s="10">
        <f t="shared" si="17"/>
        <v>-2</v>
      </c>
      <c r="G35" s="10">
        <f t="shared" si="17"/>
        <v>-2</v>
      </c>
      <c r="H35" s="10">
        <f t="shared" si="17"/>
        <v>-2</v>
      </c>
      <c r="I35" s="10">
        <f t="shared" si="17"/>
        <v>-2</v>
      </c>
      <c r="J35" s="10">
        <f t="shared" si="17"/>
        <v>-2</v>
      </c>
    </row>
    <row r="36" spans="2:11" x14ac:dyDescent="0.2">
      <c r="B36" s="1" t="s">
        <v>20</v>
      </c>
      <c r="C36" s="11">
        <f t="shared" ref="C36:J36" si="18">SUM(C33:C35)</f>
        <v>2</v>
      </c>
      <c r="D36" s="11">
        <f t="shared" si="18"/>
        <v>3</v>
      </c>
      <c r="E36" s="11">
        <f t="shared" si="18"/>
        <v>4</v>
      </c>
      <c r="F36" s="11">
        <f t="shared" si="18"/>
        <v>4</v>
      </c>
      <c r="G36" s="11">
        <f t="shared" si="18"/>
        <v>5</v>
      </c>
      <c r="H36" s="11">
        <f t="shared" si="18"/>
        <v>6</v>
      </c>
      <c r="I36" s="11">
        <f t="shared" si="18"/>
        <v>7</v>
      </c>
      <c r="J36" s="11">
        <f t="shared" si="18"/>
        <v>8</v>
      </c>
    </row>
    <row r="37" spans="2:11" x14ac:dyDescent="0.2">
      <c r="B37" s="1" t="s">
        <v>0</v>
      </c>
      <c r="C37" s="7">
        <f t="shared" ref="C37:J37" si="19">C4</f>
        <v>100</v>
      </c>
      <c r="D37" s="7">
        <f t="shared" si="19"/>
        <v>107</v>
      </c>
      <c r="E37" s="7">
        <f t="shared" si="19"/>
        <v>116</v>
      </c>
      <c r="F37" s="7">
        <f t="shared" si="19"/>
        <v>127</v>
      </c>
      <c r="G37" s="7">
        <f t="shared" si="19"/>
        <v>139</v>
      </c>
      <c r="H37" s="7">
        <f t="shared" si="19"/>
        <v>153</v>
      </c>
      <c r="I37" s="7">
        <f t="shared" si="19"/>
        <v>169</v>
      </c>
      <c r="J37" s="7">
        <f t="shared" si="19"/>
        <v>187</v>
      </c>
    </row>
    <row r="38" spans="2:11" x14ac:dyDescent="0.2">
      <c r="B38" s="1" t="s">
        <v>21</v>
      </c>
      <c r="C38" s="14">
        <f t="shared" ref="C38:J38" si="20">-C36/C37</f>
        <v>-0.02</v>
      </c>
      <c r="D38" s="14">
        <f t="shared" si="20"/>
        <v>-2.8037383177570093E-2</v>
      </c>
      <c r="E38" s="14">
        <f t="shared" si="20"/>
        <v>-3.4482758620689655E-2</v>
      </c>
      <c r="F38" s="14">
        <f t="shared" si="20"/>
        <v>-3.1496062992125984E-2</v>
      </c>
      <c r="G38" s="14">
        <f t="shared" si="20"/>
        <v>-3.5971223021582732E-2</v>
      </c>
      <c r="H38" s="14">
        <f t="shared" si="20"/>
        <v>-3.9215686274509803E-2</v>
      </c>
      <c r="I38" s="14">
        <f t="shared" si="20"/>
        <v>-4.142011834319527E-2</v>
      </c>
      <c r="J38" s="14">
        <f t="shared" si="20"/>
        <v>-4.2780748663101602E-2</v>
      </c>
    </row>
    <row r="39" spans="2:11" x14ac:dyDescent="0.2">
      <c r="B39" s="1" t="s">
        <v>16</v>
      </c>
      <c r="C39" s="14">
        <f t="shared" ref="C39:J39" si="21">C38*4</f>
        <v>-0.08</v>
      </c>
      <c r="D39" s="14">
        <f t="shared" si="21"/>
        <v>-0.11214953271028037</v>
      </c>
      <c r="E39" s="14">
        <f t="shared" si="21"/>
        <v>-0.13793103448275862</v>
      </c>
      <c r="F39" s="14">
        <f t="shared" si="21"/>
        <v>-0.12598425196850394</v>
      </c>
      <c r="G39" s="14">
        <f t="shared" si="21"/>
        <v>-0.14388489208633093</v>
      </c>
      <c r="H39" s="14">
        <f t="shared" si="21"/>
        <v>-0.15686274509803921</v>
      </c>
      <c r="I39" s="14">
        <f t="shared" si="21"/>
        <v>-0.16568047337278108</v>
      </c>
      <c r="J39" s="14">
        <f t="shared" si="21"/>
        <v>-0.17112299465240641</v>
      </c>
    </row>
    <row r="40" spans="2:11" x14ac:dyDescent="0.2">
      <c r="B40" s="2"/>
      <c r="C40" s="2"/>
      <c r="D40" s="2"/>
      <c r="E40" s="2"/>
      <c r="F40" s="2"/>
      <c r="G40" s="2"/>
      <c r="H40" s="2"/>
      <c r="I40" s="2"/>
      <c r="J40" s="2"/>
    </row>
    <row r="41" spans="2:11" ht="12" x14ac:dyDescent="0.25">
      <c r="B41" s="3" t="s">
        <v>22</v>
      </c>
      <c r="C41" s="23">
        <f t="shared" ref="C41:J41" si="22">1-C39</f>
        <v>1.08</v>
      </c>
      <c r="D41" s="23">
        <f t="shared" si="22"/>
        <v>1.1121495327102804</v>
      </c>
      <c r="E41" s="23">
        <f t="shared" si="22"/>
        <v>1.1379310344827587</v>
      </c>
      <c r="F41" s="23">
        <f t="shared" si="22"/>
        <v>1.1259842519685039</v>
      </c>
      <c r="G41" s="23">
        <f t="shared" si="22"/>
        <v>1.1438848920863309</v>
      </c>
      <c r="H41" s="23">
        <f t="shared" si="22"/>
        <v>1.1568627450980391</v>
      </c>
      <c r="I41" s="23">
        <f t="shared" si="22"/>
        <v>1.165680473372781</v>
      </c>
      <c r="J41" s="24">
        <f t="shared" si="22"/>
        <v>1.1711229946524064</v>
      </c>
      <c r="K41" s="2"/>
    </row>
    <row r="42" spans="2:11" x14ac:dyDescent="0.2">
      <c r="B42" s="6"/>
      <c r="C42" s="6"/>
      <c r="D42" s="6"/>
      <c r="E42" s="6"/>
      <c r="F42" s="6"/>
      <c r="G42" s="6"/>
      <c r="H42" s="6"/>
      <c r="I42" s="6"/>
      <c r="J42" s="6"/>
    </row>
    <row r="43" spans="2:11" ht="12" x14ac:dyDescent="0.25">
      <c r="B43" s="3" t="s">
        <v>23</v>
      </c>
      <c r="C43" s="4"/>
      <c r="D43" s="4"/>
      <c r="E43" s="4"/>
      <c r="F43" s="4"/>
      <c r="G43" s="4"/>
      <c r="H43" s="4"/>
      <c r="I43" s="4"/>
      <c r="J43" s="4"/>
    </row>
    <row r="44" spans="2:11" x14ac:dyDescent="0.2">
      <c r="B44" s="2" t="s">
        <v>24</v>
      </c>
      <c r="C44" s="10">
        <f t="shared" ref="C44:J44" si="23">C19</f>
        <v>-4</v>
      </c>
      <c r="D44" s="10">
        <f t="shared" si="23"/>
        <v>-4</v>
      </c>
      <c r="E44" s="10">
        <f t="shared" si="23"/>
        <v>-5</v>
      </c>
      <c r="F44" s="10">
        <f t="shared" si="23"/>
        <v>-5</v>
      </c>
      <c r="G44" s="10">
        <f t="shared" si="23"/>
        <v>-6</v>
      </c>
      <c r="H44" s="10">
        <f t="shared" si="23"/>
        <v>-6</v>
      </c>
      <c r="I44" s="10">
        <f t="shared" si="23"/>
        <v>-7</v>
      </c>
      <c r="J44" s="10">
        <f t="shared" si="23"/>
        <v>-8</v>
      </c>
    </row>
    <row r="45" spans="2:11" x14ac:dyDescent="0.2">
      <c r="B45" s="1" t="s">
        <v>6</v>
      </c>
      <c r="C45" s="10">
        <f t="shared" ref="C45:J45" si="24">C17</f>
        <v>120</v>
      </c>
      <c r="D45" s="10">
        <f t="shared" si="24"/>
        <v>121</v>
      </c>
      <c r="E45" s="10">
        <f t="shared" si="24"/>
        <v>124</v>
      </c>
      <c r="F45" s="10">
        <f t="shared" si="24"/>
        <v>128</v>
      </c>
      <c r="G45" s="10">
        <f t="shared" si="24"/>
        <v>135</v>
      </c>
      <c r="H45" s="10">
        <f t="shared" si="24"/>
        <v>141</v>
      </c>
      <c r="I45" s="10">
        <f t="shared" si="24"/>
        <v>150</v>
      </c>
      <c r="J45" s="10">
        <f t="shared" si="24"/>
        <v>160</v>
      </c>
    </row>
    <row r="47" spans="2:11" x14ac:dyDescent="0.2">
      <c r="B47" s="1" t="s">
        <v>25</v>
      </c>
      <c r="C47" s="14">
        <f t="shared" ref="C47:J47" si="25">C44/C45*-1</f>
        <v>3.3333333333333333E-2</v>
      </c>
      <c r="D47" s="14">
        <f t="shared" si="25"/>
        <v>3.3057851239669422E-2</v>
      </c>
      <c r="E47" s="14">
        <f t="shared" si="25"/>
        <v>4.0322580645161289E-2</v>
      </c>
      <c r="F47" s="14">
        <f t="shared" si="25"/>
        <v>3.90625E-2</v>
      </c>
      <c r="G47" s="14">
        <f t="shared" si="25"/>
        <v>4.4444444444444446E-2</v>
      </c>
      <c r="H47" s="14">
        <f t="shared" si="25"/>
        <v>4.2553191489361701E-2</v>
      </c>
      <c r="I47" s="14">
        <f t="shared" si="25"/>
        <v>4.6666666666666669E-2</v>
      </c>
      <c r="J47" s="14">
        <f t="shared" si="25"/>
        <v>0.05</v>
      </c>
    </row>
    <row r="48" spans="2:11" x14ac:dyDescent="0.2">
      <c r="B48" s="1" t="s">
        <v>26</v>
      </c>
      <c r="C48" s="14">
        <f t="shared" ref="C48:J48" si="26">C47*4</f>
        <v>0.13333333333333333</v>
      </c>
      <c r="D48" s="14">
        <f t="shared" si="26"/>
        <v>0.13223140495867769</v>
      </c>
      <c r="E48" s="14">
        <f t="shared" si="26"/>
        <v>0.16129032258064516</v>
      </c>
      <c r="F48" s="14">
        <f t="shared" si="26"/>
        <v>0.15625</v>
      </c>
      <c r="G48" s="14">
        <f t="shared" si="26"/>
        <v>0.17777777777777778</v>
      </c>
      <c r="H48" s="14">
        <f t="shared" si="26"/>
        <v>0.1702127659574468</v>
      </c>
      <c r="I48" s="14">
        <f t="shared" si="26"/>
        <v>0.18666666666666668</v>
      </c>
      <c r="J48" s="14">
        <f t="shared" si="26"/>
        <v>0.2</v>
      </c>
    </row>
    <row r="50" spans="1:11" x14ac:dyDescent="0.2">
      <c r="B50" s="1" t="s">
        <v>23</v>
      </c>
      <c r="C50" s="14">
        <f t="shared" ref="C50:J50" si="27">1-C48</f>
        <v>0.8666666666666667</v>
      </c>
      <c r="D50" s="14">
        <f t="shared" si="27"/>
        <v>0.86776859504132231</v>
      </c>
      <c r="E50" s="14">
        <f t="shared" si="27"/>
        <v>0.83870967741935487</v>
      </c>
      <c r="F50" s="14">
        <f t="shared" si="27"/>
        <v>0.84375</v>
      </c>
      <c r="G50" s="14">
        <f t="shared" si="27"/>
        <v>0.82222222222222219</v>
      </c>
      <c r="H50" s="14">
        <f t="shared" si="27"/>
        <v>0.82978723404255317</v>
      </c>
      <c r="I50" s="14">
        <f t="shared" si="27"/>
        <v>0.81333333333333335</v>
      </c>
      <c r="J50" s="14">
        <f t="shared" si="27"/>
        <v>0.8</v>
      </c>
    </row>
    <row r="51" spans="1:11" x14ac:dyDescent="0.2">
      <c r="B51" s="1" t="s">
        <v>27</v>
      </c>
      <c r="C51" s="12">
        <f t="shared" ref="C51:J51" si="28">1/C48</f>
        <v>7.5</v>
      </c>
      <c r="D51" s="12">
        <f t="shared" si="28"/>
        <v>7.5625</v>
      </c>
      <c r="E51" s="12">
        <f t="shared" si="28"/>
        <v>6.2</v>
      </c>
      <c r="F51" s="12">
        <f t="shared" si="28"/>
        <v>6.4</v>
      </c>
      <c r="G51" s="12">
        <f t="shared" si="28"/>
        <v>5.625</v>
      </c>
      <c r="H51" s="12">
        <f t="shared" si="28"/>
        <v>5.875</v>
      </c>
      <c r="I51" s="12">
        <f t="shared" si="28"/>
        <v>5.3571428571428568</v>
      </c>
      <c r="J51" s="12">
        <f t="shared" si="28"/>
        <v>5</v>
      </c>
    </row>
    <row r="52" spans="1:11" x14ac:dyDescent="0.2">
      <c r="B52" s="2"/>
      <c r="C52" s="2"/>
      <c r="D52" s="2"/>
      <c r="E52" s="2"/>
      <c r="F52" s="2"/>
      <c r="G52" s="2"/>
      <c r="H52" s="2"/>
      <c r="I52" s="2"/>
      <c r="J52" s="2"/>
    </row>
    <row r="53" spans="1:11" ht="12" x14ac:dyDescent="0.25">
      <c r="A53" s="2"/>
      <c r="B53" s="3" t="s">
        <v>33</v>
      </c>
      <c r="C53" s="4"/>
      <c r="D53" s="4"/>
      <c r="E53" s="4"/>
      <c r="F53" s="4"/>
      <c r="G53" s="4"/>
      <c r="H53" s="4"/>
      <c r="I53" s="4"/>
      <c r="J53" s="4"/>
    </row>
    <row r="54" spans="1:11" x14ac:dyDescent="0.2">
      <c r="B54" s="2" t="s">
        <v>29</v>
      </c>
      <c r="C54" s="17">
        <f>C12</f>
        <v>2</v>
      </c>
      <c r="D54" s="17">
        <f t="shared" ref="D54:J55" si="29">D12</f>
        <v>3</v>
      </c>
      <c r="E54" s="17">
        <f t="shared" si="29"/>
        <v>4</v>
      </c>
      <c r="F54" s="17">
        <f t="shared" si="29"/>
        <v>5</v>
      </c>
      <c r="G54" s="17">
        <f t="shared" si="29"/>
        <v>6</v>
      </c>
      <c r="H54" s="17">
        <f t="shared" si="29"/>
        <v>7</v>
      </c>
      <c r="I54" s="17">
        <f t="shared" si="29"/>
        <v>8</v>
      </c>
      <c r="J54" s="17">
        <f t="shared" si="29"/>
        <v>9</v>
      </c>
    </row>
    <row r="55" spans="1:11" x14ac:dyDescent="0.2">
      <c r="B55" s="1" t="s">
        <v>30</v>
      </c>
      <c r="C55" s="10">
        <f>C13</f>
        <v>6</v>
      </c>
      <c r="D55" s="10">
        <f t="shared" si="29"/>
        <v>8</v>
      </c>
      <c r="E55" s="10">
        <f t="shared" si="29"/>
        <v>9</v>
      </c>
      <c r="F55" s="10">
        <f t="shared" si="29"/>
        <v>11</v>
      </c>
      <c r="G55" s="10">
        <f t="shared" si="29"/>
        <v>12</v>
      </c>
      <c r="H55" s="10">
        <f t="shared" si="29"/>
        <v>14</v>
      </c>
      <c r="I55" s="10">
        <f t="shared" si="29"/>
        <v>15</v>
      </c>
      <c r="J55" s="10">
        <f t="shared" si="29"/>
        <v>17</v>
      </c>
    </row>
    <row r="56" spans="1:11" x14ac:dyDescent="0.2">
      <c r="B56" s="1" t="s">
        <v>32</v>
      </c>
      <c r="C56" s="8">
        <f t="shared" ref="C56:J56" si="30">SUM(C54:C55)</f>
        <v>8</v>
      </c>
      <c r="D56" s="8">
        <f t="shared" si="30"/>
        <v>11</v>
      </c>
      <c r="E56" s="8">
        <f t="shared" si="30"/>
        <v>13</v>
      </c>
      <c r="F56" s="8">
        <f t="shared" si="30"/>
        <v>16</v>
      </c>
      <c r="G56" s="8">
        <f t="shared" si="30"/>
        <v>18</v>
      </c>
      <c r="H56" s="8">
        <f t="shared" si="30"/>
        <v>21</v>
      </c>
      <c r="I56" s="8">
        <f t="shared" si="30"/>
        <v>23</v>
      </c>
      <c r="J56" s="8">
        <f t="shared" si="30"/>
        <v>26</v>
      </c>
    </row>
    <row r="58" spans="1:11" x14ac:dyDescent="0.2">
      <c r="B58" s="1" t="s">
        <v>34</v>
      </c>
      <c r="C58" s="9">
        <f t="shared" ref="C58:J58" si="31">C18</f>
        <v>5</v>
      </c>
      <c r="D58" s="9">
        <f t="shared" si="31"/>
        <v>7</v>
      </c>
      <c r="E58" s="9">
        <f t="shared" si="31"/>
        <v>9</v>
      </c>
      <c r="F58" s="9">
        <f t="shared" si="31"/>
        <v>11</v>
      </c>
      <c r="G58" s="9">
        <f t="shared" si="31"/>
        <v>13</v>
      </c>
      <c r="H58" s="9">
        <f t="shared" si="31"/>
        <v>15</v>
      </c>
      <c r="I58" s="9">
        <f t="shared" si="31"/>
        <v>17</v>
      </c>
      <c r="J58" s="9">
        <f t="shared" si="31"/>
        <v>19</v>
      </c>
    </row>
    <row r="59" spans="1:11" x14ac:dyDescent="0.2">
      <c r="B59" s="1" t="s">
        <v>35</v>
      </c>
      <c r="C59" s="9">
        <f t="shared" ref="C59:J59" si="32">C5</f>
        <v>5</v>
      </c>
      <c r="D59" s="9">
        <f t="shared" si="32"/>
        <v>6</v>
      </c>
      <c r="E59" s="9">
        <f t="shared" si="32"/>
        <v>7</v>
      </c>
      <c r="F59" s="9">
        <f t="shared" si="32"/>
        <v>8</v>
      </c>
      <c r="G59" s="9">
        <f t="shared" si="32"/>
        <v>9</v>
      </c>
      <c r="H59" s="9">
        <f t="shared" si="32"/>
        <v>10</v>
      </c>
      <c r="I59" s="9">
        <f t="shared" si="32"/>
        <v>11</v>
      </c>
      <c r="J59" s="9">
        <f t="shared" si="32"/>
        <v>12</v>
      </c>
    </row>
    <row r="60" spans="1:11" x14ac:dyDescent="0.2">
      <c r="B60" s="2"/>
      <c r="C60" s="2"/>
      <c r="D60" s="2"/>
      <c r="E60" s="2"/>
      <c r="F60" s="2"/>
      <c r="G60" s="2"/>
      <c r="H60" s="2"/>
      <c r="I60" s="2"/>
      <c r="J60" s="2"/>
    </row>
    <row r="61" spans="1:11" ht="12" x14ac:dyDescent="0.25">
      <c r="A61" s="2"/>
      <c r="B61" s="25" t="s">
        <v>36</v>
      </c>
      <c r="C61" s="26">
        <f t="shared" ref="C61:J61" si="33">C56/C58</f>
        <v>1.6</v>
      </c>
      <c r="D61" s="26">
        <f t="shared" si="33"/>
        <v>1.5714285714285714</v>
      </c>
      <c r="E61" s="26">
        <f t="shared" si="33"/>
        <v>1.4444444444444444</v>
      </c>
      <c r="F61" s="26">
        <f t="shared" si="33"/>
        <v>1.4545454545454546</v>
      </c>
      <c r="G61" s="26">
        <f t="shared" si="33"/>
        <v>1.3846153846153846</v>
      </c>
      <c r="H61" s="26">
        <f t="shared" si="33"/>
        <v>1.4</v>
      </c>
      <c r="I61" s="26">
        <f t="shared" si="33"/>
        <v>1.3529411764705883</v>
      </c>
      <c r="J61" s="27">
        <f t="shared" si="33"/>
        <v>1.368421052631579</v>
      </c>
      <c r="K61" s="2"/>
    </row>
    <row r="62" spans="1:11" x14ac:dyDescent="0.2">
      <c r="B62" s="6"/>
      <c r="C62" s="6"/>
      <c r="D62" s="6"/>
      <c r="E62" s="6"/>
      <c r="F62" s="6"/>
      <c r="G62" s="6"/>
      <c r="H62" s="6"/>
      <c r="I62" s="6"/>
      <c r="J62" s="6"/>
    </row>
    <row r="63" spans="1:11" ht="12" x14ac:dyDescent="0.25">
      <c r="B63" s="3" t="s">
        <v>37</v>
      </c>
      <c r="C63" s="3"/>
      <c r="D63" s="3"/>
      <c r="E63" s="3"/>
      <c r="F63" s="3"/>
      <c r="G63" s="3"/>
      <c r="H63" s="3"/>
      <c r="I63" s="3"/>
      <c r="J63" s="3"/>
    </row>
    <row r="64" spans="1:11" x14ac:dyDescent="0.2">
      <c r="B64" s="2" t="s">
        <v>35</v>
      </c>
      <c r="C64" s="17">
        <f t="shared" ref="C64:J65" si="34">C5</f>
        <v>5</v>
      </c>
      <c r="D64" s="17">
        <f t="shared" si="34"/>
        <v>6</v>
      </c>
      <c r="E64" s="17">
        <f t="shared" si="34"/>
        <v>7</v>
      </c>
      <c r="F64" s="17">
        <f t="shared" si="34"/>
        <v>8</v>
      </c>
      <c r="G64" s="17">
        <f t="shared" si="34"/>
        <v>9</v>
      </c>
      <c r="H64" s="17">
        <f t="shared" si="34"/>
        <v>10</v>
      </c>
      <c r="I64" s="17">
        <f t="shared" si="34"/>
        <v>11</v>
      </c>
      <c r="J64" s="17">
        <f t="shared" si="34"/>
        <v>12</v>
      </c>
    </row>
    <row r="65" spans="2:10" x14ac:dyDescent="0.2">
      <c r="B65" s="1" t="s">
        <v>34</v>
      </c>
      <c r="C65" s="10">
        <f t="shared" si="34"/>
        <v>5</v>
      </c>
      <c r="D65" s="10">
        <f t="shared" si="34"/>
        <v>6</v>
      </c>
      <c r="E65" s="10">
        <f t="shared" si="34"/>
        <v>7</v>
      </c>
      <c r="F65" s="10">
        <f t="shared" si="34"/>
        <v>8</v>
      </c>
      <c r="G65" s="10">
        <f t="shared" si="34"/>
        <v>9</v>
      </c>
      <c r="H65" s="10">
        <f t="shared" si="34"/>
        <v>10</v>
      </c>
      <c r="I65" s="10">
        <f t="shared" si="34"/>
        <v>11</v>
      </c>
      <c r="J65" s="10">
        <f t="shared" si="34"/>
        <v>12</v>
      </c>
    </row>
    <row r="66" spans="2:10" x14ac:dyDescent="0.2">
      <c r="B66" s="1" t="s">
        <v>42</v>
      </c>
      <c r="C66" s="28">
        <f t="shared" ref="C66:J66" si="35">C64/C65</f>
        <v>1</v>
      </c>
      <c r="D66" s="28">
        <f t="shared" si="35"/>
        <v>1</v>
      </c>
      <c r="E66" s="28">
        <f t="shared" si="35"/>
        <v>1</v>
      </c>
      <c r="F66" s="28">
        <f t="shared" si="35"/>
        <v>1</v>
      </c>
      <c r="G66" s="28">
        <f t="shared" si="35"/>
        <v>1</v>
      </c>
      <c r="H66" s="28">
        <f t="shared" si="35"/>
        <v>1</v>
      </c>
      <c r="I66" s="28">
        <f t="shared" si="35"/>
        <v>1</v>
      </c>
      <c r="J66" s="28">
        <f t="shared" si="35"/>
        <v>1</v>
      </c>
    </row>
    <row r="68" spans="2:10" ht="12" x14ac:dyDescent="0.25">
      <c r="B68" s="3" t="s">
        <v>38</v>
      </c>
      <c r="C68" s="3"/>
      <c r="D68" s="3"/>
      <c r="E68" s="3"/>
      <c r="F68" s="3"/>
      <c r="G68" s="3"/>
      <c r="H68" s="3"/>
      <c r="I68" s="3"/>
      <c r="J68" s="3"/>
    </row>
    <row r="69" spans="2:10" x14ac:dyDescent="0.2">
      <c r="B69" s="1" t="s">
        <v>39</v>
      </c>
      <c r="C69" s="7">
        <f t="shared" ref="C69:J69" si="36">C9</f>
        <v>107</v>
      </c>
      <c r="D69" s="7">
        <f t="shared" si="36"/>
        <v>116</v>
      </c>
      <c r="E69" s="7">
        <f t="shared" si="36"/>
        <v>127</v>
      </c>
      <c r="F69" s="7">
        <f t="shared" si="36"/>
        <v>139</v>
      </c>
      <c r="G69" s="7">
        <f t="shared" si="36"/>
        <v>153</v>
      </c>
      <c r="H69" s="7">
        <f t="shared" si="36"/>
        <v>169</v>
      </c>
      <c r="I69" s="7">
        <f t="shared" si="36"/>
        <v>187</v>
      </c>
      <c r="J69" s="7">
        <f t="shared" si="36"/>
        <v>207</v>
      </c>
    </row>
    <row r="70" spans="2:10" x14ac:dyDescent="0.2">
      <c r="B70" s="1" t="s">
        <v>40</v>
      </c>
      <c r="C70" s="10">
        <f t="shared" ref="C70:J70" si="37">C20</f>
        <v>121</v>
      </c>
      <c r="D70" s="10">
        <f t="shared" si="37"/>
        <v>124</v>
      </c>
      <c r="E70" s="10">
        <f t="shared" si="37"/>
        <v>128</v>
      </c>
      <c r="F70" s="10">
        <f t="shared" si="37"/>
        <v>134</v>
      </c>
      <c r="G70" s="10">
        <f t="shared" si="37"/>
        <v>142</v>
      </c>
      <c r="H70" s="10">
        <f t="shared" si="37"/>
        <v>150</v>
      </c>
      <c r="I70" s="10">
        <f t="shared" si="37"/>
        <v>160</v>
      </c>
      <c r="J70" s="10">
        <f t="shared" si="37"/>
        <v>171</v>
      </c>
    </row>
    <row r="71" spans="2:10" x14ac:dyDescent="0.2">
      <c r="B71" s="1" t="s">
        <v>41</v>
      </c>
      <c r="C71" s="28">
        <f t="shared" ref="C71:J71" si="38">C69/C70</f>
        <v>0.88429752066115708</v>
      </c>
      <c r="D71" s="28">
        <f t="shared" si="38"/>
        <v>0.93548387096774188</v>
      </c>
      <c r="E71" s="28">
        <f t="shared" si="38"/>
        <v>0.9921875</v>
      </c>
      <c r="F71" s="28">
        <f t="shared" si="38"/>
        <v>1.0373134328358209</v>
      </c>
      <c r="G71" s="28">
        <f t="shared" si="38"/>
        <v>1.0774647887323943</v>
      </c>
      <c r="H71" s="28">
        <f t="shared" si="38"/>
        <v>1.1266666666666667</v>
      </c>
      <c r="I71" s="28">
        <f t="shared" si="38"/>
        <v>1.16875</v>
      </c>
      <c r="J71" s="28">
        <f t="shared" si="38"/>
        <v>1.2105263157894737</v>
      </c>
    </row>
    <row r="73" spans="2:10" x14ac:dyDescent="0.2">
      <c r="B73" s="1" t="s">
        <v>43</v>
      </c>
    </row>
    <row r="74" spans="2:10" x14ac:dyDescent="0.2">
      <c r="B74" s="2"/>
      <c r="C74" s="2"/>
      <c r="D74" s="2"/>
      <c r="E74" s="2"/>
      <c r="F74" s="2"/>
      <c r="G74" s="2"/>
      <c r="H74" s="2"/>
      <c r="I74" s="2"/>
      <c r="J74" s="2"/>
    </row>
    <row r="75" spans="2:10" ht="12" x14ac:dyDescent="0.25">
      <c r="B75" s="3" t="s">
        <v>45</v>
      </c>
      <c r="C75" s="4"/>
      <c r="D75" s="4"/>
      <c r="E75" s="4"/>
      <c r="F75" s="4"/>
      <c r="G75" s="4"/>
      <c r="H75" s="4"/>
      <c r="I75" s="4"/>
      <c r="J75" s="4"/>
    </row>
    <row r="76" spans="2:10" x14ac:dyDescent="0.2">
      <c r="B76" s="2" t="s">
        <v>41</v>
      </c>
      <c r="C76" s="29">
        <f t="shared" ref="C76:J76" si="39">C71</f>
        <v>0.88429752066115708</v>
      </c>
      <c r="D76" s="29">
        <f t="shared" si="39"/>
        <v>0.93548387096774188</v>
      </c>
      <c r="E76" s="29">
        <f t="shared" si="39"/>
        <v>0.9921875</v>
      </c>
      <c r="F76" s="29">
        <f t="shared" si="39"/>
        <v>1.0373134328358209</v>
      </c>
      <c r="G76" s="29">
        <f t="shared" si="39"/>
        <v>1.0774647887323943</v>
      </c>
      <c r="H76" s="29">
        <f t="shared" si="39"/>
        <v>1.1266666666666667</v>
      </c>
      <c r="I76" s="29">
        <f t="shared" si="39"/>
        <v>1.16875</v>
      </c>
      <c r="J76" s="29">
        <f t="shared" si="39"/>
        <v>1.2105263157894737</v>
      </c>
    </row>
    <row r="77" spans="2:10" x14ac:dyDescent="0.2">
      <c r="B77" s="1" t="s">
        <v>46</v>
      </c>
      <c r="C77" s="31">
        <v>0.74</v>
      </c>
      <c r="D77" s="30">
        <f t="shared" ref="D77:J77" si="40">C77</f>
        <v>0.74</v>
      </c>
      <c r="E77" s="30">
        <f t="shared" si="40"/>
        <v>0.74</v>
      </c>
      <c r="F77" s="30">
        <f t="shared" si="40"/>
        <v>0.74</v>
      </c>
      <c r="G77" s="30">
        <f t="shared" si="40"/>
        <v>0.74</v>
      </c>
      <c r="H77" s="30">
        <f t="shared" si="40"/>
        <v>0.74</v>
      </c>
      <c r="I77" s="30">
        <f t="shared" si="40"/>
        <v>0.74</v>
      </c>
      <c r="J77" s="30">
        <f t="shared" si="40"/>
        <v>0.74</v>
      </c>
    </row>
    <row r="78" spans="2:10" x14ac:dyDescent="0.2">
      <c r="B78" s="1" t="s">
        <v>47</v>
      </c>
      <c r="C78" s="28">
        <f t="shared" ref="C78:J78" si="41">C77*C76</f>
        <v>0.65438016528925624</v>
      </c>
      <c r="D78" s="28">
        <f t="shared" si="41"/>
        <v>0.69225806451612903</v>
      </c>
      <c r="E78" s="28">
        <f t="shared" si="41"/>
        <v>0.73421875000000003</v>
      </c>
      <c r="F78" s="28">
        <f t="shared" si="41"/>
        <v>0.76761194029850743</v>
      </c>
      <c r="G78" s="28">
        <f t="shared" si="41"/>
        <v>0.79732394366197179</v>
      </c>
      <c r="H78" s="28">
        <f t="shared" si="41"/>
        <v>0.83373333333333333</v>
      </c>
      <c r="I78" s="28">
        <f t="shared" si="41"/>
        <v>0.86487499999999995</v>
      </c>
      <c r="J78" s="28">
        <f t="shared" si="41"/>
        <v>0.89578947368421047</v>
      </c>
    </row>
    <row r="80" spans="2:10" x14ac:dyDescent="0.2">
      <c r="B80" s="1" t="s">
        <v>48</v>
      </c>
      <c r="C80" s="14">
        <f t="shared" ref="C80:J80" si="42">C50</f>
        <v>0.8666666666666667</v>
      </c>
      <c r="D80" s="14">
        <f t="shared" si="42"/>
        <v>0.86776859504132231</v>
      </c>
      <c r="E80" s="14">
        <f t="shared" si="42"/>
        <v>0.83870967741935487</v>
      </c>
      <c r="F80" s="14">
        <f t="shared" si="42"/>
        <v>0.84375</v>
      </c>
      <c r="G80" s="14">
        <f t="shared" si="42"/>
        <v>0.82222222222222219</v>
      </c>
      <c r="H80" s="14">
        <f t="shared" si="42"/>
        <v>0.82978723404255317</v>
      </c>
      <c r="I80" s="14">
        <f t="shared" si="42"/>
        <v>0.81333333333333335</v>
      </c>
      <c r="J80" s="14">
        <f t="shared" si="42"/>
        <v>0.8</v>
      </c>
    </row>
    <row r="81" spans="1:11" x14ac:dyDescent="0.2">
      <c r="B81" s="1" t="s">
        <v>27</v>
      </c>
      <c r="C81" s="12">
        <f t="shared" ref="C81:J81" si="43">1/(1-C80)</f>
        <v>7.5000000000000018</v>
      </c>
      <c r="D81" s="12">
        <f t="shared" si="43"/>
        <v>7.5625</v>
      </c>
      <c r="E81" s="12">
        <f t="shared" si="43"/>
        <v>6.2000000000000011</v>
      </c>
      <c r="F81" s="12">
        <f t="shared" si="43"/>
        <v>6.4</v>
      </c>
      <c r="G81" s="12">
        <f t="shared" si="43"/>
        <v>5.6249999999999991</v>
      </c>
      <c r="H81" s="12">
        <f t="shared" si="43"/>
        <v>5.8749999999999991</v>
      </c>
      <c r="I81" s="12">
        <f t="shared" si="43"/>
        <v>5.3571428571428577</v>
      </c>
      <c r="J81" s="12">
        <f t="shared" si="43"/>
        <v>5.0000000000000009</v>
      </c>
    </row>
    <row r="83" spans="1:11" x14ac:dyDescent="0.2">
      <c r="B83" s="1" t="s">
        <v>44</v>
      </c>
      <c r="C83" s="13">
        <f t="shared" ref="C83:J83" si="44">C78*C81</f>
        <v>4.9078512396694229</v>
      </c>
      <c r="D83" s="13">
        <f t="shared" si="44"/>
        <v>5.2352016129032259</v>
      </c>
      <c r="E83" s="13">
        <f t="shared" si="44"/>
        <v>4.5521562500000012</v>
      </c>
      <c r="F83" s="13">
        <f t="shared" si="44"/>
        <v>4.9127164179104481</v>
      </c>
      <c r="G83" s="13">
        <f t="shared" si="44"/>
        <v>4.4849471830985905</v>
      </c>
      <c r="H83" s="13">
        <f t="shared" si="44"/>
        <v>4.8981833333333329</v>
      </c>
      <c r="I83" s="13">
        <f t="shared" si="44"/>
        <v>4.6332589285714292</v>
      </c>
      <c r="J83" s="13">
        <f t="shared" si="44"/>
        <v>4.4789473684210535</v>
      </c>
    </row>
    <row r="85" spans="1:11" x14ac:dyDescent="0.2">
      <c r="B85" s="1" t="s">
        <v>36</v>
      </c>
      <c r="C85" s="32">
        <f t="shared" ref="C85:J85" si="45">C61</f>
        <v>1.6</v>
      </c>
      <c r="D85" s="32">
        <f t="shared" si="45"/>
        <v>1.5714285714285714</v>
      </c>
      <c r="E85" s="32">
        <f t="shared" si="45"/>
        <v>1.4444444444444444</v>
      </c>
      <c r="F85" s="32">
        <f t="shared" si="45"/>
        <v>1.4545454545454546</v>
      </c>
      <c r="G85" s="32">
        <f t="shared" si="45"/>
        <v>1.3846153846153846</v>
      </c>
      <c r="H85" s="32">
        <f t="shared" si="45"/>
        <v>1.4</v>
      </c>
      <c r="I85" s="32">
        <f t="shared" si="45"/>
        <v>1.3529411764705883</v>
      </c>
      <c r="J85" s="32">
        <f t="shared" si="45"/>
        <v>1.368421052631579</v>
      </c>
    </row>
    <row r="86" spans="1:11" x14ac:dyDescent="0.2">
      <c r="B86" s="2"/>
      <c r="C86" s="2"/>
      <c r="D86" s="2"/>
      <c r="E86" s="2"/>
      <c r="F86" s="2"/>
      <c r="G86" s="2"/>
      <c r="H86" s="2"/>
      <c r="I86" s="2"/>
      <c r="J86" s="2"/>
    </row>
    <row r="87" spans="1:11" ht="12" x14ac:dyDescent="0.25">
      <c r="A87" s="2"/>
      <c r="B87" s="25" t="s">
        <v>49</v>
      </c>
      <c r="C87" s="33">
        <f t="shared" ref="C87:J87" si="46">C83/C85</f>
        <v>3.0674070247933893</v>
      </c>
      <c r="D87" s="33">
        <f t="shared" si="46"/>
        <v>3.331491935483871</v>
      </c>
      <c r="E87" s="33">
        <f t="shared" si="46"/>
        <v>3.1514927884615394</v>
      </c>
      <c r="F87" s="33">
        <f t="shared" si="46"/>
        <v>3.377492537313433</v>
      </c>
      <c r="G87" s="33">
        <f t="shared" si="46"/>
        <v>3.23912852112676</v>
      </c>
      <c r="H87" s="33">
        <f t="shared" si="46"/>
        <v>3.498702380952381</v>
      </c>
      <c r="I87" s="33">
        <f t="shared" si="46"/>
        <v>3.4245826863354041</v>
      </c>
      <c r="J87" s="34">
        <f t="shared" si="46"/>
        <v>3.2730769230769234</v>
      </c>
      <c r="K87" s="2"/>
    </row>
    <row r="88" spans="1:11" x14ac:dyDescent="0.2">
      <c r="B88" s="6"/>
      <c r="C88" s="6"/>
      <c r="D88" s="6"/>
      <c r="E88" s="6"/>
      <c r="F88" s="6"/>
      <c r="G88" s="6"/>
      <c r="H88" s="6"/>
      <c r="I88" s="6"/>
      <c r="J88" s="6"/>
    </row>
    <row r="89" spans="1:11" x14ac:dyDescent="0.2">
      <c r="B89" s="2"/>
      <c r="C89" s="2"/>
      <c r="D89" s="2"/>
      <c r="E89" s="2"/>
      <c r="F89" s="2"/>
      <c r="G89" s="2"/>
      <c r="H89" s="2"/>
      <c r="I89" s="2"/>
      <c r="J89" s="2"/>
    </row>
    <row r="90" spans="1:11" x14ac:dyDescent="0.2">
      <c r="B90" s="2"/>
      <c r="C90" s="2"/>
      <c r="D90" s="2"/>
      <c r="E90" s="2"/>
      <c r="F90" s="2"/>
      <c r="G90" s="2"/>
      <c r="H90" s="2"/>
      <c r="I90" s="2"/>
      <c r="J90" s="2"/>
    </row>
  </sheetData>
  <pageMargins left="0.7" right="0.7" top="0.75" bottom="0.75" header="0.3" footer="0.3"/>
  <pageSetup scale="6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9"/>
  <sheetViews>
    <sheetView showGridLines="0" tabSelected="1" zoomScale="70" zoomScaleNormal="70" workbookViewId="0">
      <selection activeCell="M20" sqref="M20"/>
    </sheetView>
  </sheetViews>
  <sheetFormatPr defaultRowHeight="14.4" x14ac:dyDescent="0.3"/>
  <cols>
    <col min="2" max="3" width="8.88671875" style="39"/>
  </cols>
  <sheetData>
    <row r="1" spans="2:3" x14ac:dyDescent="0.3">
      <c r="B1" s="42" t="s">
        <v>51</v>
      </c>
      <c r="C1" s="42" t="s">
        <v>50</v>
      </c>
    </row>
    <row r="2" spans="2:3" x14ac:dyDescent="0.3">
      <c r="B2" s="43">
        <f t="array" ref="B2:B9">TRANSPOSE('SaaS Metrics'!C3:J3)</f>
        <v>1</v>
      </c>
      <c r="C2" s="44">
        <f t="array" ref="C2:C9">TRANSPOSE('SaaS Metrics'!C87:J87)</f>
        <v>3.0674070247933893</v>
      </c>
    </row>
    <row r="3" spans="2:3" x14ac:dyDescent="0.3">
      <c r="B3" s="40">
        <v>2</v>
      </c>
      <c r="C3" s="41">
        <v>3.331491935483871</v>
      </c>
    </row>
    <row r="4" spans="2:3" x14ac:dyDescent="0.3">
      <c r="B4" s="40">
        <v>3</v>
      </c>
      <c r="C4" s="41">
        <v>3.1514927884615394</v>
      </c>
    </row>
    <row r="5" spans="2:3" x14ac:dyDescent="0.3">
      <c r="B5" s="40">
        <v>4</v>
      </c>
      <c r="C5" s="41">
        <v>3.377492537313433</v>
      </c>
    </row>
    <row r="6" spans="2:3" x14ac:dyDescent="0.3">
      <c r="B6" s="40">
        <v>5</v>
      </c>
      <c r="C6" s="41">
        <v>3.23912852112676</v>
      </c>
    </row>
    <row r="7" spans="2:3" x14ac:dyDescent="0.3">
      <c r="B7" s="40">
        <v>6</v>
      </c>
      <c r="C7" s="41">
        <v>3.498702380952381</v>
      </c>
    </row>
    <row r="8" spans="2:3" x14ac:dyDescent="0.3">
      <c r="B8" s="40">
        <v>7</v>
      </c>
      <c r="C8" s="41">
        <v>3.4245826863354041</v>
      </c>
    </row>
    <row r="9" spans="2:3" x14ac:dyDescent="0.3">
      <c r="B9" s="40">
        <v>8</v>
      </c>
      <c r="C9" s="41">
        <v>3.2730769230769234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SaaS Metrics</vt:lpstr>
      <vt:lpstr>LTV to CAC Graphs</vt:lpstr>
      <vt:lpstr>'SaaS Metrics'!Print_Area</vt:lpstr>
    </vt:vector>
  </TitlesOfParts>
  <Company>PJT Partners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Jin, Natalie</dc:creator>
  <cp:lastModifiedBy>Jin, Natalie</cp:lastModifiedBy>
  <dcterms:created xsi:type="dcterms:W3CDTF">2019-03-04T17:21:16Z</dcterms:created>
  <dcterms:modified xsi:type="dcterms:W3CDTF">2019-03-05T02:49:15Z</dcterms:modified>
</cp:coreProperties>
</file>